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1" i="1" l="1"/>
  <c r="I51" i="1" s="1"/>
  <c r="I16" i="1" s="1"/>
  <c r="H50" i="1"/>
  <c r="G19" i="1" s="1"/>
  <c r="H49" i="1"/>
  <c r="H48" i="1"/>
  <c r="H47" i="1"/>
  <c r="G51" i="1"/>
  <c r="G50" i="1"/>
  <c r="G49" i="1"/>
  <c r="G48" i="1"/>
  <c r="G47" i="1"/>
  <c r="G39" i="1"/>
  <c r="F39" i="1"/>
  <c r="H39" i="1" s="1"/>
  <c r="G98" i="12"/>
  <c r="AC98" i="12"/>
  <c r="AD98" i="12"/>
  <c r="BA71" i="12"/>
  <c r="BA62" i="12"/>
  <c r="BA60" i="12"/>
  <c r="BA55" i="12"/>
  <c r="BA42" i="12"/>
  <c r="BA40" i="12"/>
  <c r="BA22" i="12"/>
  <c r="BA17" i="12"/>
  <c r="BA14" i="12"/>
  <c r="BA1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44" i="12"/>
  <c r="G44" i="12" s="1"/>
  <c r="I44" i="12"/>
  <c r="I43" i="12" s="1"/>
  <c r="K44" i="12"/>
  <c r="K43" i="12" s="1"/>
  <c r="O44" i="12"/>
  <c r="O43" i="12" s="1"/>
  <c r="Q44" i="12"/>
  <c r="Q43" i="12" s="1"/>
  <c r="U44" i="12"/>
  <c r="U43" i="12" s="1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G47" i="12"/>
  <c r="F48" i="12"/>
  <c r="G48" i="12"/>
  <c r="M48" i="12" s="1"/>
  <c r="I48" i="12"/>
  <c r="I47" i="12" s="1"/>
  <c r="K48" i="12"/>
  <c r="K47" i="12" s="1"/>
  <c r="O48" i="12"/>
  <c r="O47" i="12" s="1"/>
  <c r="Q48" i="12"/>
  <c r="Q47" i="12" s="1"/>
  <c r="U48" i="12"/>
  <c r="U47" i="12" s="1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1" i="12"/>
  <c r="G61" i="12"/>
  <c r="M61" i="12" s="1"/>
  <c r="I61" i="12"/>
  <c r="K61" i="12"/>
  <c r="O61" i="12"/>
  <c r="Q61" i="12"/>
  <c r="U61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G72" i="12"/>
  <c r="F73" i="12"/>
  <c r="G73" i="12"/>
  <c r="M73" i="12" s="1"/>
  <c r="I73" i="12"/>
  <c r="I72" i="12" s="1"/>
  <c r="K73" i="12"/>
  <c r="K72" i="12" s="1"/>
  <c r="O73" i="12"/>
  <c r="O72" i="12" s="1"/>
  <c r="Q73" i="12"/>
  <c r="Q72" i="12" s="1"/>
  <c r="U73" i="12"/>
  <c r="U72" i="12" s="1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G89" i="12"/>
  <c r="F90" i="12"/>
  <c r="G90" i="12"/>
  <c r="M90" i="12" s="1"/>
  <c r="I90" i="12"/>
  <c r="I89" i="12" s="1"/>
  <c r="K90" i="12"/>
  <c r="O90" i="12"/>
  <c r="O89" i="12" s="1"/>
  <c r="Q90" i="12"/>
  <c r="Q89" i="12" s="1"/>
  <c r="U90" i="12"/>
  <c r="U89" i="12" s="1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K89" i="12" s="1"/>
  <c r="O94" i="12"/>
  <c r="Q94" i="12"/>
  <c r="U94" i="12"/>
  <c r="F95" i="12"/>
  <c r="G95" i="12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I20" i="1"/>
  <c r="G20" i="1"/>
  <c r="E20" i="1"/>
  <c r="E19" i="1"/>
  <c r="I17" i="1"/>
  <c r="G17" i="1"/>
  <c r="E17" i="1"/>
  <c r="G16" i="1"/>
  <c r="E16" i="1"/>
  <c r="G52" i="1"/>
  <c r="I48" i="1"/>
  <c r="I47" i="1"/>
  <c r="G27" i="1"/>
  <c r="G25" i="1"/>
  <c r="G26" i="1" s="1"/>
  <c r="F40" i="1"/>
  <c r="G23" i="1" s="1"/>
  <c r="G40" i="1"/>
  <c r="J28" i="1"/>
  <c r="J26" i="1"/>
  <c r="G38" i="1"/>
  <c r="F38" i="1"/>
  <c r="H32" i="1"/>
  <c r="J23" i="1"/>
  <c r="J24" i="1"/>
  <c r="J25" i="1"/>
  <c r="J27" i="1"/>
  <c r="E24" i="1"/>
  <c r="E26" i="1"/>
  <c r="I50" i="1" l="1"/>
  <c r="I19" i="1" s="1"/>
  <c r="H52" i="1"/>
  <c r="I49" i="1"/>
  <c r="I52" i="1" s="1"/>
  <c r="G18" i="1"/>
  <c r="G21" i="1" s="1"/>
  <c r="E18" i="1"/>
  <c r="E21" i="1" s="1"/>
  <c r="I18" i="1"/>
  <c r="I21" i="1" s="1"/>
  <c r="G24" i="1"/>
  <c r="G29" i="1" s="1"/>
  <c r="I39" i="1"/>
  <c r="I40" i="1" s="1"/>
  <c r="J39" i="1" s="1"/>
  <c r="J40" i="1" s="1"/>
  <c r="H40" i="1"/>
  <c r="G28" i="1"/>
  <c r="M47" i="12"/>
  <c r="M89" i="12"/>
  <c r="M72" i="12"/>
  <c r="M44" i="12"/>
  <c r="M43" i="12" s="1"/>
  <c r="G43" i="12"/>
  <c r="M9" i="12"/>
  <c r="M8" i="1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<sst xmlns="http://schemas.openxmlformats.org/spreadsheetml/2006/main" count="471" uniqueCount="260">
  <si>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</si>
  <si>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</si>
  <si>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</si>
  <si>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</si>
  <si>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</si>
  <si>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</si>
  <si>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</si>
  <si>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</si>
  <si>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</si>
  <si>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</si>
  <si>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</si>
  <si>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</si>
  <si>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</si>
  <si>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</si>
  <si>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</si>
  <si>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</si>
  <si>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</si>
  <si>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</si>
  <si>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</si>
  <si>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</si>
  <si>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</si>
  <si>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</si>
  <si>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</si>
  <si>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</si>
  <si>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</si>
  <si>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</si>
  <si>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</si>
  <si>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</si>
  <si>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</si>
  <si>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</si>
  <si>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</si>
  <si>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</si>
  <si>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</si>
  <si>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</si>
  <si>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</si>
  <si>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</si>
  <si>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</si>
  <si>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</si>
  <si>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</si>
  <si>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</si>
  <si>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</si>
  <si>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</si>
  <si>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</si>
  <si>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Kutná Hora</t>
  </si>
  <si>
    <t>Rozpočet:</t>
  </si>
  <si>
    <t>Misto</t>
  </si>
  <si>
    <t>Rekonstrukce povrchu části komunikace v ulici Tyršova v Kutné Hoře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</si>
  <si>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</si>
  <si>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</si>
  <si>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</si>
  <si>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</si>
  <si>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</si>
  <si>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</si>
  <si>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</si>
  <si>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</si>
  <si>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</si>
  <si>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</si>
  <si>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</si>
  <si>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</si>
  <si>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</si>
  <si>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</si>
  <si>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</si>
  <si>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</si>
  <si>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</si>
  <si>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</si>
  <si>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</si>
  <si>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</si>
  <si>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</si>
  <si>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</si>
  <si>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</si>
  <si>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</si>
  <si>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</si>
  <si>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</si>
  <si>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</si>
  <si>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</si>
  <si>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</si>
  <si>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</si>
  <si>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</si>
  <si>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</si>
  <si>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</si>
  <si>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</si>
  <si>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</si>
  <si>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</si>
  <si>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</si>
  <si>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</si>
  <si>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</si>
  <si>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</si>
  <si>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</si>
  <si>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</si>
  <si>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210202111R00</t>
  </si>
  <si>
    <t>Svítidlo veřejného osvětlení na stožár/výložník, mont.</t>
  </si>
  <si>
    <t>kus</t>
  </si>
  <si>
    <t>POL1_0</t>
  </si>
  <si>
    <t>0000000.01</t>
  </si>
  <si>
    <t>Svítidlo LED pro osv. komunikací, 24W (0-60W),  do 2700K, 0-13350lm, IP66, 230V, dod.</t>
  </si>
  <si>
    <t>POL3_0</t>
  </si>
  <si>
    <t>Položka zahrnuje svítidlo vč. sběrnice DALI pro možnost dálkového ovládání systémem města K.H. Dodané svítidlo bude kompatibilní s tímto systémem.</t>
  </si>
  <si>
    <t>POP</t>
  </si>
  <si>
    <t>210204011RS2</t>
  </si>
  <si>
    <t>Stožár osvětlovací ocelový délky do 12 m, včetně nákladů na autojeřáb, mont.</t>
  </si>
  <si>
    <t>0000000.11</t>
  </si>
  <si>
    <t>Stožár třístupňový sadový, nadz. v. 6m, vetknutí 0,8-1m, 133/89/60, žárově zinkovaný, dod.</t>
  </si>
  <si>
    <t>Pozn.: Hloubka vetknutí stožáru dle výrobce stožáru.</t>
  </si>
  <si>
    <t>210204202R00</t>
  </si>
  <si>
    <t>Spínací prvek do paty stožáru, mont.</t>
  </si>
  <si>
    <t>000000.16</t>
  </si>
  <si>
    <t>Spínací prvek do paty stožáru, dod.</t>
  </si>
  <si>
    <t>Řídící prvek svítidla umístěný v patě stožáru, PLC a DALI.</t>
  </si>
  <si>
    <t>Elektrovýzbroj stožáru, mont.</t>
  </si>
  <si>
    <t>Stož. svorkovnice na DIN, průchozí, 2x poj. vývod,  vč. poj. 2x6A, dod.</t>
  </si>
  <si>
    <t>000000.17</t>
  </si>
  <si>
    <t>Stož. svorkovnice na DIN, odbočná, 2x poj. vývod, vč. poj. 2x6A, dod.</t>
  </si>
  <si>
    <t>210810014RT1</t>
  </si>
  <si>
    <t>Kabel CYKY-J 4x16, volně uložený, včetně dodávky kabelu 4x16 mm2</t>
  </si>
  <si>
    <t>m</t>
  </si>
  <si>
    <t>Dle dohody s investorem (vzhledem k zokruhování a pod.) bude příp. možné instalovat kabel CYKY-J 4x10.</t>
  </si>
  <si>
    <t>210810055RT1</t>
  </si>
  <si>
    <t>Kabel CYKY-J 5 x 1,5 mm2 pevně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</si>
  <si>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</si>
  <si>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</si>
  <si>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</si>
  <si>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</si>
  <si>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</si>
  <si>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</si>
  <si>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</si>
  <si>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</si>
  <si>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</si>
  <si>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</si>
  <si>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0000000.18</t>
  </si>
  <si>
    <t>Ochranná manžeta stožáru pr. 133, dod.</t>
  </si>
  <si>
    <t>56288051.A</t>
  </si>
  <si>
    <t>Štítek označovací na stožár, vč. osazení</t>
  </si>
  <si>
    <t>212100108R00</t>
  </si>
  <si>
    <t>Opatření vodiče smršťovací bužírkou, mont.</t>
  </si>
  <si>
    <t>56288999.1007</t>
  </si>
  <si>
    <t>Trubice smršťovací d 25 x 1000 m, zž, dod.</t>
  </si>
  <si>
    <t>56288050.A</t>
  </si>
  <si>
    <t>Štítek na označení kabel. vývodu z PVC, vč. osazení</t>
  </si>
  <si>
    <t>210100003R00</t>
  </si>
  <si>
    <t>Ukončení vodičů + zapojení do 16 mm2</t>
  </si>
  <si>
    <t>210100001R00</t>
  </si>
  <si>
    <t>Ukončení vodičů + zapojení do 2,5 mm2</t>
  </si>
  <si>
    <t>000-0000.23</t>
  </si>
  <si>
    <t>Stožárové pouzdro plast  250/950, včetně dodávky pouzdra</t>
  </si>
  <si>
    <t>000-0000.24</t>
  </si>
  <si>
    <t>Tuhá elinst. trubka - vysoká odolnost, vel. 50, vč. dodávky trubky</t>
  </si>
  <si>
    <t xml:space="preserve">Demontáž svítidla veřejného osvětlení </t>
  </si>
  <si>
    <t>Demontáž stožáru délky do 12 m</t>
  </si>
  <si>
    <t>Položka zahrnuje demontáž vč. odvozu zařízení do areálu TS města.</t>
  </si>
  <si>
    <t>210810020R00</t>
  </si>
  <si>
    <t>Demontáž kabelu VO</t>
  </si>
  <si>
    <t>Položka zahrnuje demontáž stáv. nefunkčního kabelu VO odkrytého novými výkopy. Nefunkční kabel bude řádně odpojen v místě napájení.</t>
  </si>
  <si>
    <t>220060470R00</t>
  </si>
  <si>
    <t>Provizorní zaslepení konce HDPE</t>
  </si>
  <si>
    <t>222085005R00</t>
  </si>
  <si>
    <t>Trubka HDPE do D40 v kabelové rýze, mont.</t>
  </si>
  <si>
    <t>28613301R</t>
  </si>
  <si>
    <t>Trubka ochranná kabelová HDPE vel. 40, oranžová, dod.</t>
  </si>
  <si>
    <t>460200173RT2</t>
  </si>
  <si>
    <t>Výkop kabelové rýhy 35/90 cm  hor.3, ruční výkop rýhy</t>
  </si>
  <si>
    <t>460200173RT1</t>
  </si>
  <si>
    <t>Výkop kabelové rýhy 35/90 cm  hor.3, strojní výkop rýhy</t>
  </si>
  <si>
    <t>460570173R00</t>
  </si>
  <si>
    <t>Zához rýhy 35/90 cm, hornina třídy 3, se zhutněním</t>
  </si>
  <si>
    <t>460200143RT1</t>
  </si>
  <si>
    <t>Výkop kabelové rýhy 35/60 cm  hor.3, strojní výkop rýhy</t>
  </si>
  <si>
    <t>460200133RT2</t>
  </si>
  <si>
    <t>Výkop kabelové rýhy 35/50 cm  hor.3, ruční výkop rýhy</t>
  </si>
  <si>
    <t>460570133R00</t>
  </si>
  <si>
    <t>Zához rýhy 35/50 cm, hornina třídy 3, se zhutněním</t>
  </si>
  <si>
    <t>452311151R00</t>
  </si>
  <si>
    <t>Desky podkladní pod potrubí z betonu, betonové konstrukce</t>
  </si>
  <si>
    <t>m3</t>
  </si>
  <si>
    <t>Položka zahrnuje podkladní betony, dělící betonové konstrukce, obetonování chrániček ve výkopech.</t>
  </si>
  <si>
    <t>58152180</t>
  </si>
  <si>
    <t>Písek kopaný ZPM</t>
  </si>
  <si>
    <t>T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</si>
  <si>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</si>
  <si>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</si>
  <si>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</si>
  <si>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</si>
  <si>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460050712RT1</t>
  </si>
  <si>
    <t>Jáma do 2m3 pro stožár veř.osvětlení,hor.3</t>
  </si>
  <si>
    <t>Položka zahrnuje také výkopy nutné pro odkrytí stávajících inž. sítí (zemní sondy).</t>
  </si>
  <si>
    <t>460100002R00</t>
  </si>
  <si>
    <t>Pouzdrový základ pro stožár VO výšky 5m, kompletní zhot.pouzdrového základu</t>
  </si>
  <si>
    <t>Zhotovení vláknocementového pouzdra, uložení, vyrovnání a zabetonování pouzdra. Vytvoření kabelových prostupů, zabezpečení pouzdra proti zasypání a úrazu osob. Po stavbě stožáru upravení povrchu pouzdrového základu včetně zhotovení spádové betonové desky.</t>
  </si>
  <si>
    <t>460120002RT1</t>
  </si>
  <si>
    <t>Zához jámy, hornina třídy 3 - 4, upěchování a úprava povrchu</t>
  </si>
  <si>
    <t>460600001RT8</t>
  </si>
  <si>
    <t>Naložení a odvoz zeminy, odvoz na vzdálenost 10000 m</t>
  </si>
  <si>
    <t>3457114705R</t>
  </si>
  <si>
    <t>Trubka kabelová chránička  vel. 110</t>
  </si>
  <si>
    <t>3457114703R</t>
  </si>
  <si>
    <t>Trubka kabelová chránička  vel. 50</t>
  </si>
  <si>
    <t>230191016R00</t>
  </si>
  <si>
    <t>Uložení chráničky ve výkopu PE 110x4,2mm</t>
  </si>
  <si>
    <t>230191007R00</t>
  </si>
  <si>
    <t>Uložení chráničky ve výkopu PE 50x3,0mm</t>
  </si>
  <si>
    <t>460010024RT4</t>
  </si>
  <si>
    <t>Vytýčení kabelové trasy v zastavěném prostoru, délka trasy nad 1000 m</t>
  </si>
  <si>
    <t>km</t>
  </si>
  <si>
    <t>460080101RT1</t>
  </si>
  <si>
    <t>Rozbourání betonového základu, vybourání betonu</t>
  </si>
  <si>
    <t>Položka zahrnuje nezbytné rozbourání stáv. základů stožárů VO, vč. odvozu, vč. likvidace.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</si>
  <si>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</si>
  <si>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</si>
  <si>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</si>
  <si>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</si>
  <si>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</si>
  <si>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</si>
  <si>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</si>
  <si>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</si>
  <si>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</si>
  <si>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</si>
  <si>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</si>
  <si>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</si>
  <si>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</si>
  <si>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</si>
  <si>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</si>
  <si>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</si>
  <si>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</si>
  <si>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</si>
  <si>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</si>
  <si>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</si>
  <si>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109R00</t>
  </si>
  <si>
    <t>Dopravně bezpečnostní opatření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</si>
  <si>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</si>
  <si>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</si>
  <si>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</si>
  <si>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</si>
  <si>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</si>
  <si>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</si>
  <si>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</si>
  <si>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sítí, zajištění potřebných povolení</t>
  </si>
  <si>
    <t>114R00</t>
  </si>
  <si>
    <t>Montážní pološina MP10do 10m výšky, vč přesunu</t>
  </si>
  <si>
    <t>115R00</t>
  </si>
  <si>
    <t>Geodetické zaměření skutečné trasy a polohy stož.</t>
  </si>
  <si>
    <t>VRN1</t>
  </si>
  <si>
    <t>Autorský dozor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</si>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</sst>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>
        <f>SUMIF(F47:F51,A16,G47:G51)+SUMIF(F47:F51,"PSU",G47:G51)</f>
        <v>0</v>
      </c>
      <c r="F16" s="81"/>
      <c r="G16" s="80">
        <f>SUMIF(F47:F51,A16,H47:H51)+SUMIF(F47:F51,"PSU",H47:H51)</f>
        <v>0</v>
      </c>
      <c r="H16" s="81"/>
      <c r="I16" s="80">
        <f>SUMIF(F47:F51,A16,I47:I51)+SUMIF(F47:F51,"PSU",I47:I51)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>
        <f>SUMIF(F47:F51,A17,G47:G51)</f>
        <v>0</v>
      </c>
      <c r="F17" s="81"/>
      <c r="G17" s="80">
        <f>SUMIF(F47:F51,A17,H47:H51)</f>
        <v>0</v>
      </c>
      <c r="H17" s="81"/>
      <c r="I17" s="80">
        <f>SUMIF(F47:F51,A17,I47:I51)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>
        <f>SUMIF(F47:F51,A18,G47:G51)</f>
        <v>0</v>
      </c>
      <c r="F18" s="81"/>
      <c r="G18" s="80">
        <f>SUMIF(F47:F51,A18,H47:H51)</f>
        <v>0</v>
      </c>
      <c r="H18" s="81"/>
      <c r="I18" s="80">
        <f>SUMIF(F47:F51,A18,I47:I51)</f>
        <v>0</v>
      </c>
      <c r="J18" s="82"/>
    </row>
    <row r="19" spans="1:10" ht="23.25" customHeight="1" x14ac:dyDescent="0.2">
      <c r="A19" s="192" t="s">
        <v>58</v>
      </c>
      <c r="B19" s="193" t="s">
        <v>26</v>
      </c>
      <c r="C19" s="56"/>
      <c r="D19" s="57"/>
      <c r="E19" s="80">
        <f>SUMIF(F47:F51,A19,G47:G51)</f>
        <v>0</v>
      </c>
      <c r="F19" s="81"/>
      <c r="G19" s="80">
        <f>SUMIF(F47:F51,A19,H47:H51)</f>
        <v>0</v>
      </c>
      <c r="H19" s="81"/>
      <c r="I19" s="80">
        <f>SUMIF(F47:F51,A19,I47:I51)</f>
        <v>0</v>
      </c>
      <c r="J19" s="82"/>
    </row>
    <row r="20" spans="1:10" ht="23.25" customHeight="1" x14ac:dyDescent="0.2">
      <c r="A20" s="192" t="s">
        <v>61</v>
      </c>
      <c r="B20" s="193" t="s">
        <v>27</v>
      </c>
      <c r="C20" s="56"/>
      <c r="D20" s="57"/>
      <c r="E20" s="80">
        <f>SUMIF(F47:F51,A20,G47:G51)</f>
        <v>0</v>
      </c>
      <c r="F20" s="81"/>
      <c r="G20" s="80">
        <f>SUMIF(F47:F51,A20,H47:H51)</f>
        <v>0</v>
      </c>
      <c r="H20" s="81"/>
      <c r="I20" s="80">
        <f>SUMIF(F47:F51,A20,I47:I51)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45125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Pol'!AC98</f>
        <v>0</v>
      </c>
      <c r="G39" s="147">
        <f>'Rozpočet Pol'!AD98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 t="s">
        <v>29</v>
      </c>
      <c r="H46" s="171" t="s">
        <v>30</v>
      </c>
      <c r="I46" s="172" t="s">
        <v>28</v>
      </c>
      <c r="J46" s="172"/>
    </row>
    <row r="47" spans="1:10" ht="25.5" customHeight="1" x14ac:dyDescent="0.2">
      <c r="A47" s="162"/>
      <c r="B47" s="173" t="s">
        <v>52</v>
      </c>
      <c r="C47" s="174" t="s">
        <v>53</v>
      </c>
      <c r="D47" s="175"/>
      <c r="E47" s="175"/>
      <c r="F47" s="179" t="s">
        <v>25</v>
      </c>
      <c r="G47" s="180">
        <f>'Rozpočet Pol'!I8</f>
        <v>0</v>
      </c>
      <c r="H47" s="180">
        <f>'Rozpočet Pol'!K8</f>
        <v>0</v>
      </c>
      <c r="I47" s="181">
        <f>G47+H47</f>
        <v>0</v>
      </c>
      <c r="J47" s="181"/>
    </row>
    <row r="48" spans="1:10" ht="25.5" customHeight="1" x14ac:dyDescent="0.2">
      <c r="A48" s="162"/>
      <c r="B48" s="165" t="s">
        <v>54</v>
      </c>
      <c r="C48" s="164" t="s">
        <v>55</v>
      </c>
      <c r="D48" s="166"/>
      <c r="E48" s="166"/>
      <c r="F48" s="182" t="s">
        <v>25</v>
      </c>
      <c r="G48" s="183">
        <f>'Rozpočet Pol'!I43</f>
        <v>0</v>
      </c>
      <c r="H48" s="183">
        <f>'Rozpočet Pol'!K43</f>
        <v>0</v>
      </c>
      <c r="I48" s="184">
        <f>G48+H48</f>
        <v>0</v>
      </c>
      <c r="J48" s="184"/>
    </row>
    <row r="49" spans="1:10" ht="25.5" customHeight="1" x14ac:dyDescent="0.2">
      <c r="A49" s="162"/>
      <c r="B49" s="165" t="s">
        <v>56</v>
      </c>
      <c r="C49" s="164" t="s">
        <v>57</v>
      </c>
      <c r="D49" s="166"/>
      <c r="E49" s="166"/>
      <c r="F49" s="182" t="s">
        <v>25</v>
      </c>
      <c r="G49" s="183">
        <f>'Rozpočet Pol'!I47</f>
        <v>0</v>
      </c>
      <c r="H49" s="183">
        <f>'Rozpočet Pol'!K47</f>
        <v>0</v>
      </c>
      <c r="I49" s="184">
        <f>G49+H49</f>
        <v>0</v>
      </c>
      <c r="J49" s="184"/>
    </row>
    <row r="50" spans="1:10" ht="25.5" customHeight="1" x14ac:dyDescent="0.2">
      <c r="A50" s="162"/>
      <c r="B50" s="165" t="s">
        <v>58</v>
      </c>
      <c r="C50" s="164" t="s">
        <v>26</v>
      </c>
      <c r="D50" s="166"/>
      <c r="E50" s="166"/>
      <c r="F50" s="182" t="s">
        <v>58</v>
      </c>
      <c r="G50" s="183">
        <f>'Rozpočet Pol'!I89</f>
        <v>0</v>
      </c>
      <c r="H50" s="183">
        <f>'Rozpočet Pol'!K89</f>
        <v>0</v>
      </c>
      <c r="I50" s="184">
        <f>G50+H50</f>
        <v>0</v>
      </c>
      <c r="J50" s="184"/>
    </row>
    <row r="51" spans="1:10" ht="25.5" customHeight="1" x14ac:dyDescent="0.2">
      <c r="A51" s="162"/>
      <c r="B51" s="176" t="s">
        <v>59</v>
      </c>
      <c r="C51" s="177" t="s">
        <v>60</v>
      </c>
      <c r="D51" s="178"/>
      <c r="E51" s="178"/>
      <c r="F51" s="185" t="s">
        <v>23</v>
      </c>
      <c r="G51" s="186">
        <f>'Rozpočet Pol'!I72</f>
        <v>0</v>
      </c>
      <c r="H51" s="186">
        <f>'Rozpočet Pol'!K72</f>
        <v>0</v>
      </c>
      <c r="I51" s="187">
        <f>G51+H51</f>
        <v>0</v>
      </c>
      <c r="J51" s="187"/>
    </row>
    <row r="52" spans="1:10" ht="25.5" customHeight="1" x14ac:dyDescent="0.2">
      <c r="A52" s="163"/>
      <c r="B52" s="169" t="s">
        <v>1</v>
      </c>
      <c r="C52" s="169"/>
      <c r="D52" s="170"/>
      <c r="E52" s="170"/>
      <c r="F52" s="188"/>
      <c r="G52" s="189">
        <f>SUM(G47:G51)</f>
        <v>0</v>
      </c>
      <c r="H52" s="189">
        <f>SUM(H47:H51)</f>
        <v>0</v>
      </c>
      <c r="I52" s="190">
        <f>SUM(I47:I51)</f>
        <v>0</v>
      </c>
      <c r="J52" s="190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63</v>
      </c>
    </row>
    <row r="2" spans="1:60" ht="24.95" customHeight="1" x14ac:dyDescent="0.2">
      <c r="A2" s="201" t="s">
        <v>62</v>
      </c>
      <c r="B2" s="195"/>
      <c r="C2" s="196" t="s">
        <v>46</v>
      </c>
      <c r="D2" s="197"/>
      <c r="E2" s="197"/>
      <c r="F2" s="197"/>
      <c r="G2" s="203"/>
      <c r="AE2" t="s">
        <v>64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65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66</v>
      </c>
    </row>
    <row r="5" spans="1:60" hidden="1" x14ac:dyDescent="0.2">
      <c r="A5" s="205" t="s">
        <v>67</v>
      </c>
      <c r="B5" s="206"/>
      <c r="C5" s="207"/>
      <c r="D5" s="208"/>
      <c r="E5" s="208"/>
      <c r="F5" s="208"/>
      <c r="G5" s="209"/>
      <c r="AE5" t="s">
        <v>68</v>
      </c>
    </row>
    <row r="7" spans="1:60" ht="38.25" x14ac:dyDescent="0.2">
      <c r="A7" s="215" t="s">
        <v>69</v>
      </c>
      <c r="B7" s="216" t="s">
        <v>70</v>
      </c>
      <c r="C7" s="216" t="s">
        <v>71</v>
      </c>
      <c r="D7" s="215" t="s">
        <v>72</v>
      </c>
      <c r="E7" s="215" t="s">
        <v>73</v>
      </c>
      <c r="F7" s="210" t="s">
        <v>74</v>
      </c>
      <c r="G7" s="234" t="s">
        <v>28</v>
      </c>
      <c r="H7" s="235" t="s">
        <v>29</v>
      </c>
      <c r="I7" s="235" t="s">
        <v>75</v>
      </c>
      <c r="J7" s="235" t="s">
        <v>30</v>
      </c>
      <c r="K7" s="235" t="s">
        <v>76</v>
      </c>
      <c r="L7" s="235" t="s">
        <v>77</v>
      </c>
      <c r="M7" s="235" t="s">
        <v>78</v>
      </c>
      <c r="N7" s="235" t="s">
        <v>79</v>
      </c>
      <c r="O7" s="235" t="s">
        <v>80</v>
      </c>
      <c r="P7" s="235" t="s">
        <v>81</v>
      </c>
      <c r="Q7" s="235" t="s">
        <v>82</v>
      </c>
      <c r="R7" s="235" t="s">
        <v>83</v>
      </c>
      <c r="S7" s="235" t="s">
        <v>84</v>
      </c>
      <c r="T7" s="235" t="s">
        <v>85</v>
      </c>
      <c r="U7" s="218" t="s">
        <v>86</v>
      </c>
    </row>
    <row r="8" spans="1:60" x14ac:dyDescent="0.2">
      <c r="A8" s="236" t="s">
        <v>87</v>
      </c>
      <c r="B8" s="237" t="s">
        <v>52</v>
      </c>
      <c r="C8" s="238" t="s">
        <v>53</v>
      </c>
      <c r="D8" s="217"/>
      <c r="E8" s="239"/>
      <c r="F8" s="240"/>
      <c r="G8" s="240">
        <f>SUMIF(AE9:AE42,"&lt;&gt;NOR",G9:G42)</f>
        <v>0</v>
      </c>
      <c r="H8" s="240"/>
      <c r="I8" s="240">
        <f>SUM(I9:I42)</f>
        <v>0</v>
      </c>
      <c r="J8" s="240"/>
      <c r="K8" s="240">
        <f>SUM(K9:K42)</f>
        <v>0</v>
      </c>
      <c r="L8" s="240"/>
      <c r="M8" s="240">
        <f>SUM(M9:M42)</f>
        <v>0</v>
      </c>
      <c r="N8" s="217"/>
      <c r="O8" s="217">
        <f>SUM(O9:O42)</f>
        <v>0.49036000000000007</v>
      </c>
      <c r="P8" s="217"/>
      <c r="Q8" s="217">
        <f>SUM(Q9:Q42)</f>
        <v>0</v>
      </c>
      <c r="R8" s="217"/>
      <c r="S8" s="217"/>
      <c r="T8" s="236"/>
      <c r="U8" s="217">
        <f>SUM(U9:U42)</f>
        <v>166.18999999999997</v>
      </c>
      <c r="AE8" t="s">
        <v>88</v>
      </c>
    </row>
    <row r="9" spans="1:60" outlineLevel="1" x14ac:dyDescent="0.2">
      <c r="A9" s="212">
        <v>1</v>
      </c>
      <c r="B9" s="219" t="s">
        <v>89</v>
      </c>
      <c r="C9" s="262" t="s">
        <v>90</v>
      </c>
      <c r="D9" s="221" t="s">
        <v>91</v>
      </c>
      <c r="E9" s="226">
        <v>6</v>
      </c>
      <c r="F9" s="229">
        <f>H9+J9</f>
        <v>0</v>
      </c>
      <c r="G9" s="22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1.17</v>
      </c>
      <c r="U9" s="221">
        <f>ROUND(E9*T9,2)</f>
        <v>7.02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92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9" t="s">
        <v>93</v>
      </c>
      <c r="C10" s="262" t="s">
        <v>94</v>
      </c>
      <c r="D10" s="221" t="s">
        <v>91</v>
      </c>
      <c r="E10" s="226">
        <v>6</v>
      </c>
      <c r="F10" s="229">
        <f>H10+J10</f>
        <v>0</v>
      </c>
      <c r="G10" s="22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/>
      <c r="B11" s="219"/>
      <c r="C11" s="263" t="s">
        <v>96</v>
      </c>
      <c r="D11" s="223"/>
      <c r="E11" s="227"/>
      <c r="F11" s="231"/>
      <c r="G11" s="232"/>
      <c r="H11" s="229"/>
      <c r="I11" s="229"/>
      <c r="J11" s="229"/>
      <c r="K11" s="229"/>
      <c r="L11" s="229"/>
      <c r="M11" s="229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Položka zahrnuje svítidlo vč. sběrnice DALI pro možnost dálkového ovládání systémem města K.H. Dodané svítidlo bude kompatibilní s tímto systémem.</v>
      </c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3</v>
      </c>
      <c r="B12" s="219" t="s">
        <v>98</v>
      </c>
      <c r="C12" s="262" t="s">
        <v>99</v>
      </c>
      <c r="D12" s="221" t="s">
        <v>91</v>
      </c>
      <c r="E12" s="226">
        <v>6</v>
      </c>
      <c r="F12" s="229">
        <f>H12+J12</f>
        <v>0</v>
      </c>
      <c r="G12" s="22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3.4166699999999999</v>
      </c>
      <c r="U12" s="221">
        <f>ROUND(E12*T12,2)</f>
        <v>20.5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92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4</v>
      </c>
      <c r="B13" s="219" t="s">
        <v>100</v>
      </c>
      <c r="C13" s="262" t="s">
        <v>101</v>
      </c>
      <c r="D13" s="221" t="s">
        <v>91</v>
      </c>
      <c r="E13" s="226">
        <v>6</v>
      </c>
      <c r="F13" s="229">
        <f>H13+J13</f>
        <v>0</v>
      </c>
      <c r="G13" s="229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95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3" t="s">
        <v>102</v>
      </c>
      <c r="D14" s="223"/>
      <c r="E14" s="227"/>
      <c r="F14" s="231"/>
      <c r="G14" s="232"/>
      <c r="H14" s="229"/>
      <c r="I14" s="229"/>
      <c r="J14" s="229"/>
      <c r="K14" s="229"/>
      <c r="L14" s="229"/>
      <c r="M14" s="229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97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Pozn.: Hloubka vetknutí stožáru dle výrobce stožáru.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5</v>
      </c>
      <c r="B15" s="219" t="s">
        <v>103</v>
      </c>
      <c r="C15" s="262" t="s">
        <v>104</v>
      </c>
      <c r="D15" s="221" t="s">
        <v>91</v>
      </c>
      <c r="E15" s="226">
        <v>6</v>
      </c>
      <c r="F15" s="229">
        <f>H15+J15</f>
        <v>0</v>
      </c>
      <c r="G15" s="229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1.42</v>
      </c>
      <c r="U15" s="221">
        <f>ROUND(E15*T15,2)</f>
        <v>8.52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92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6</v>
      </c>
      <c r="B16" s="219" t="s">
        <v>105</v>
      </c>
      <c r="C16" s="262" t="s">
        <v>106</v>
      </c>
      <c r="D16" s="221" t="s">
        <v>91</v>
      </c>
      <c r="E16" s="226">
        <v>6</v>
      </c>
      <c r="F16" s="229">
        <f>H16+J16</f>
        <v>0</v>
      </c>
      <c r="G16" s="22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9"/>
      <c r="C17" s="263" t="s">
        <v>107</v>
      </c>
      <c r="D17" s="223"/>
      <c r="E17" s="227"/>
      <c r="F17" s="231"/>
      <c r="G17" s="232"/>
      <c r="H17" s="229"/>
      <c r="I17" s="229"/>
      <c r="J17" s="229"/>
      <c r="K17" s="229"/>
      <c r="L17" s="229"/>
      <c r="M17" s="229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4" t="str">
        <f>C17</f>
        <v>Řídící prvek svítidla umístěný v patě stožáru, PLC a DALI.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7</v>
      </c>
      <c r="B18" s="219" t="s">
        <v>103</v>
      </c>
      <c r="C18" s="262" t="s">
        <v>108</v>
      </c>
      <c r="D18" s="221" t="s">
        <v>91</v>
      </c>
      <c r="E18" s="226">
        <v>7</v>
      </c>
      <c r="F18" s="229">
        <f>H18+J18</f>
        <v>0</v>
      </c>
      <c r="G18" s="22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1.42</v>
      </c>
      <c r="U18" s="221">
        <f>ROUND(E18*T18,2)</f>
        <v>9.94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92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8</v>
      </c>
      <c r="B19" s="219" t="s">
        <v>105</v>
      </c>
      <c r="C19" s="262" t="s">
        <v>109</v>
      </c>
      <c r="D19" s="221" t="s">
        <v>91</v>
      </c>
      <c r="E19" s="226">
        <v>6</v>
      </c>
      <c r="F19" s="229">
        <f>H19+J19</f>
        <v>0</v>
      </c>
      <c r="G19" s="22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9</v>
      </c>
      <c r="B20" s="219" t="s">
        <v>110</v>
      </c>
      <c r="C20" s="262" t="s">
        <v>111</v>
      </c>
      <c r="D20" s="221" t="s">
        <v>91</v>
      </c>
      <c r="E20" s="226">
        <v>1</v>
      </c>
      <c r="F20" s="229">
        <f>H20+J20</f>
        <v>0</v>
      </c>
      <c r="G20" s="22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95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10</v>
      </c>
      <c r="B21" s="219" t="s">
        <v>112</v>
      </c>
      <c r="C21" s="262" t="s">
        <v>113</v>
      </c>
      <c r="D21" s="221" t="s">
        <v>114</v>
      </c>
      <c r="E21" s="226">
        <v>250</v>
      </c>
      <c r="F21" s="229">
        <f>H21+J21</f>
        <v>0</v>
      </c>
      <c r="G21" s="22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1">
        <v>9.3000000000000005E-4</v>
      </c>
      <c r="O21" s="221">
        <f>ROUND(E21*N21,5)</f>
        <v>0.23250000000000001</v>
      </c>
      <c r="P21" s="221">
        <v>0</v>
      </c>
      <c r="Q21" s="221">
        <f>ROUND(E21*P21,5)</f>
        <v>0</v>
      </c>
      <c r="R21" s="221"/>
      <c r="S21" s="221"/>
      <c r="T21" s="222">
        <v>7.4060000000000001E-2</v>
      </c>
      <c r="U21" s="221">
        <f>ROUND(E21*T21,2)</f>
        <v>18.52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92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/>
      <c r="B22" s="219"/>
      <c r="C22" s="263" t="s">
        <v>115</v>
      </c>
      <c r="D22" s="223"/>
      <c r="E22" s="227"/>
      <c r="F22" s="231"/>
      <c r="G22" s="232"/>
      <c r="H22" s="229"/>
      <c r="I22" s="229"/>
      <c r="J22" s="229"/>
      <c r="K22" s="229"/>
      <c r="L22" s="229"/>
      <c r="M22" s="229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97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Dle dohody s investorem (vzhledem k zokruhování a pod.) bude příp. možné instalovat kabel CYKY-J 4x10.</v>
      </c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11</v>
      </c>
      <c r="B23" s="219" t="s">
        <v>116</v>
      </c>
      <c r="C23" s="262" t="s">
        <v>117</v>
      </c>
      <c r="D23" s="221" t="s">
        <v>114</v>
      </c>
      <c r="E23" s="226">
        <v>50</v>
      </c>
      <c r="F23" s="229">
        <f>H23+J23</f>
        <v>0</v>
      </c>
      <c r="G23" s="22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1">
        <v>2.2000000000000001E-4</v>
      </c>
      <c r="O23" s="221">
        <f>ROUND(E23*N23,5)</f>
        <v>1.0999999999999999E-2</v>
      </c>
      <c r="P23" s="221">
        <v>0</v>
      </c>
      <c r="Q23" s="221">
        <f>ROUND(E23*P23,5)</f>
        <v>0</v>
      </c>
      <c r="R23" s="221"/>
      <c r="S23" s="221"/>
      <c r="T23" s="222">
        <v>9.955E-2</v>
      </c>
      <c r="U23" s="221">
        <f>ROUND(E23*T23,2)</f>
        <v>4.9800000000000004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92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12</v>
      </c>
      <c r="B24" s="219" t="s">
        <v>118</v>
      </c>
      <c r="C24" s="262" t="s">
        <v>119</v>
      </c>
      <c r="D24" s="221" t="s">
        <v>114</v>
      </c>
      <c r="E24" s="226">
        <v>240</v>
      </c>
      <c r="F24" s="229">
        <f>H24+J24</f>
        <v>0</v>
      </c>
      <c r="G24" s="229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21</v>
      </c>
      <c r="M24" s="229">
        <f>G24*(1+L24/100)</f>
        <v>0</v>
      </c>
      <c r="N24" s="221">
        <v>9.8999999999999999E-4</v>
      </c>
      <c r="O24" s="221">
        <f>ROUND(E24*N24,5)</f>
        <v>0.23760000000000001</v>
      </c>
      <c r="P24" s="221">
        <v>0</v>
      </c>
      <c r="Q24" s="221">
        <f>ROUND(E24*P24,5)</f>
        <v>0</v>
      </c>
      <c r="R24" s="221"/>
      <c r="S24" s="221"/>
      <c r="T24" s="222">
        <v>0.08</v>
      </c>
      <c r="U24" s="221">
        <f>ROUND(E24*T24,2)</f>
        <v>19.2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92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13</v>
      </c>
      <c r="B25" s="219" t="s">
        <v>120</v>
      </c>
      <c r="C25" s="262" t="s">
        <v>121</v>
      </c>
      <c r="D25" s="221" t="s">
        <v>91</v>
      </c>
      <c r="E25" s="226">
        <v>7</v>
      </c>
      <c r="F25" s="229">
        <f>H25+J25</f>
        <v>0</v>
      </c>
      <c r="G25" s="22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1">
        <v>1.1E-4</v>
      </c>
      <c r="O25" s="221">
        <f>ROUND(E25*N25,5)</f>
        <v>7.6999999999999996E-4</v>
      </c>
      <c r="P25" s="221">
        <v>0</v>
      </c>
      <c r="Q25" s="221">
        <f>ROUND(E25*P25,5)</f>
        <v>0</v>
      </c>
      <c r="R25" s="221"/>
      <c r="S25" s="221"/>
      <c r="T25" s="222">
        <v>0.24</v>
      </c>
      <c r="U25" s="221">
        <f>ROUND(E25*T25,2)</f>
        <v>1.68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92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14</v>
      </c>
      <c r="B26" s="219" t="s">
        <v>122</v>
      </c>
      <c r="C26" s="262" t="s">
        <v>123</v>
      </c>
      <c r="D26" s="221" t="s">
        <v>91</v>
      </c>
      <c r="E26" s="226">
        <v>50</v>
      </c>
      <c r="F26" s="229">
        <f>H26+J26</f>
        <v>0</v>
      </c>
      <c r="G26" s="22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1">
        <v>1.2999999999999999E-4</v>
      </c>
      <c r="O26" s="221">
        <f>ROUND(E26*N26,5)</f>
        <v>6.4999999999999997E-3</v>
      </c>
      <c r="P26" s="221">
        <v>0</v>
      </c>
      <c r="Q26" s="221">
        <f>ROUND(E26*P26,5)</f>
        <v>0</v>
      </c>
      <c r="R26" s="221"/>
      <c r="S26" s="221"/>
      <c r="T26" s="222">
        <v>0.35</v>
      </c>
      <c r="U26" s="221">
        <f>ROUND(E26*T26,2)</f>
        <v>17.5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92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15</v>
      </c>
      <c r="B27" s="219" t="s">
        <v>124</v>
      </c>
      <c r="C27" s="262" t="s">
        <v>125</v>
      </c>
      <c r="D27" s="221" t="s">
        <v>91</v>
      </c>
      <c r="E27" s="226">
        <v>50</v>
      </c>
      <c r="F27" s="229">
        <f>H27+J27</f>
        <v>0</v>
      </c>
      <c r="G27" s="22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0.08</v>
      </c>
      <c r="U27" s="221">
        <f>ROUND(E27*T27,2)</f>
        <v>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92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16</v>
      </c>
      <c r="B28" s="219" t="s">
        <v>126</v>
      </c>
      <c r="C28" s="262" t="s">
        <v>127</v>
      </c>
      <c r="D28" s="221" t="s">
        <v>91</v>
      </c>
      <c r="E28" s="226">
        <v>6</v>
      </c>
      <c r="F28" s="229">
        <f>H28+J28</f>
        <v>0</v>
      </c>
      <c r="G28" s="22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0.08</v>
      </c>
      <c r="U28" s="221">
        <f>ROUND(E28*T28,2)</f>
        <v>0.48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92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17</v>
      </c>
      <c r="B29" s="219" t="s">
        <v>128</v>
      </c>
      <c r="C29" s="262" t="s">
        <v>129</v>
      </c>
      <c r="D29" s="221" t="s">
        <v>91</v>
      </c>
      <c r="E29" s="226">
        <v>6</v>
      </c>
      <c r="F29" s="229">
        <f>H29+J29</f>
        <v>0</v>
      </c>
      <c r="G29" s="22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95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18</v>
      </c>
      <c r="B30" s="219" t="s">
        <v>130</v>
      </c>
      <c r="C30" s="262" t="s">
        <v>131</v>
      </c>
      <c r="D30" s="221" t="s">
        <v>91</v>
      </c>
      <c r="E30" s="226">
        <v>6</v>
      </c>
      <c r="F30" s="229">
        <f>H30+J30</f>
        <v>0</v>
      </c>
      <c r="G30" s="22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21</v>
      </c>
      <c r="M30" s="229">
        <f>G30*(1+L30/100)</f>
        <v>0</v>
      </c>
      <c r="N30" s="221">
        <v>1.0000000000000001E-5</v>
      </c>
      <c r="O30" s="221">
        <f>ROUND(E30*N30,5)</f>
        <v>6.0000000000000002E-5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95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19</v>
      </c>
      <c r="B31" s="219" t="s">
        <v>132</v>
      </c>
      <c r="C31" s="262" t="s">
        <v>133</v>
      </c>
      <c r="D31" s="221" t="s">
        <v>114</v>
      </c>
      <c r="E31" s="226">
        <v>6</v>
      </c>
      <c r="F31" s="229">
        <f>H31+J31</f>
        <v>0</v>
      </c>
      <c r="G31" s="229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21</v>
      </c>
      <c r="M31" s="229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1.28571428571429</v>
      </c>
      <c r="U31" s="221">
        <f>ROUND(E31*T31,2)</f>
        <v>7.71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92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20</v>
      </c>
      <c r="B32" s="219" t="s">
        <v>134</v>
      </c>
      <c r="C32" s="262" t="s">
        <v>135</v>
      </c>
      <c r="D32" s="221" t="s">
        <v>91</v>
      </c>
      <c r="E32" s="226">
        <v>6</v>
      </c>
      <c r="F32" s="229">
        <f>H32+J32</f>
        <v>0</v>
      </c>
      <c r="G32" s="229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21</v>
      </c>
      <c r="M32" s="229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95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21</v>
      </c>
      <c r="B33" s="219" t="s">
        <v>136</v>
      </c>
      <c r="C33" s="262" t="s">
        <v>137</v>
      </c>
      <c r="D33" s="221" t="s">
        <v>91</v>
      </c>
      <c r="E33" s="226">
        <v>13</v>
      </c>
      <c r="F33" s="229">
        <f>H33+J33</f>
        <v>0</v>
      </c>
      <c r="G33" s="229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1">
        <v>1.0000000000000001E-5</v>
      </c>
      <c r="O33" s="221">
        <f>ROUND(E33*N33,5)</f>
        <v>1.2999999999999999E-4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95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22</v>
      </c>
      <c r="B34" s="219" t="s">
        <v>138</v>
      </c>
      <c r="C34" s="262" t="s">
        <v>139</v>
      </c>
      <c r="D34" s="221" t="s">
        <v>91</v>
      </c>
      <c r="E34" s="226">
        <v>56</v>
      </c>
      <c r="F34" s="229">
        <f>H34+J34</f>
        <v>0</v>
      </c>
      <c r="G34" s="229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0.08</v>
      </c>
      <c r="U34" s="221">
        <f>ROUND(E34*T34,2)</f>
        <v>4.4800000000000004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92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23</v>
      </c>
      <c r="B35" s="219" t="s">
        <v>140</v>
      </c>
      <c r="C35" s="262" t="s">
        <v>141</v>
      </c>
      <c r="D35" s="221" t="s">
        <v>91</v>
      </c>
      <c r="E35" s="226">
        <v>120</v>
      </c>
      <c r="F35" s="229">
        <f>H35+J35</f>
        <v>0</v>
      </c>
      <c r="G35" s="229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5.0500000000000003E-2</v>
      </c>
      <c r="U35" s="221">
        <f>ROUND(E35*T35,2)</f>
        <v>6.06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92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24</v>
      </c>
      <c r="B36" s="219" t="s">
        <v>142</v>
      </c>
      <c r="C36" s="262" t="s">
        <v>143</v>
      </c>
      <c r="D36" s="221" t="s">
        <v>91</v>
      </c>
      <c r="E36" s="226">
        <v>6</v>
      </c>
      <c r="F36" s="229">
        <f>H36+J36</f>
        <v>0</v>
      </c>
      <c r="G36" s="229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21</v>
      </c>
      <c r="M36" s="229">
        <f>G36*(1+L36/100)</f>
        <v>0</v>
      </c>
      <c r="N36" s="221">
        <v>1.4999999999999999E-4</v>
      </c>
      <c r="O36" s="221">
        <f>ROUND(E36*N36,5)</f>
        <v>8.9999999999999998E-4</v>
      </c>
      <c r="P36" s="221">
        <v>0</v>
      </c>
      <c r="Q36" s="221">
        <f>ROUND(E36*P36,5)</f>
        <v>0</v>
      </c>
      <c r="R36" s="221"/>
      <c r="S36" s="221"/>
      <c r="T36" s="222">
        <v>0.09</v>
      </c>
      <c r="U36" s="221">
        <f>ROUND(E36*T36,2)</f>
        <v>0.54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92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25</v>
      </c>
      <c r="B37" s="219" t="s">
        <v>144</v>
      </c>
      <c r="C37" s="262" t="s">
        <v>145</v>
      </c>
      <c r="D37" s="221" t="s">
        <v>114</v>
      </c>
      <c r="E37" s="226">
        <v>6</v>
      </c>
      <c r="F37" s="229">
        <f>H37+J37</f>
        <v>0</v>
      </c>
      <c r="G37" s="229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21</v>
      </c>
      <c r="M37" s="229">
        <f>G37*(1+L37/100)</f>
        <v>0</v>
      </c>
      <c r="N37" s="221">
        <v>1.4999999999999999E-4</v>
      </c>
      <c r="O37" s="221">
        <f>ROUND(E37*N37,5)</f>
        <v>8.9999999999999998E-4</v>
      </c>
      <c r="P37" s="221">
        <v>0</v>
      </c>
      <c r="Q37" s="221">
        <f>ROUND(E37*P37,5)</f>
        <v>0</v>
      </c>
      <c r="R37" s="221"/>
      <c r="S37" s="221"/>
      <c r="T37" s="222">
        <v>0.09</v>
      </c>
      <c r="U37" s="221">
        <f>ROUND(E37*T37,2)</f>
        <v>0.54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92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26</v>
      </c>
      <c r="B38" s="219" t="s">
        <v>89</v>
      </c>
      <c r="C38" s="262" t="s">
        <v>146</v>
      </c>
      <c r="D38" s="221" t="s">
        <v>91</v>
      </c>
      <c r="E38" s="226">
        <v>5</v>
      </c>
      <c r="F38" s="229">
        <f>H38+J38</f>
        <v>0</v>
      </c>
      <c r="G38" s="229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1.17</v>
      </c>
      <c r="U38" s="221">
        <f>ROUND(E38*T38,2)</f>
        <v>5.85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92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27</v>
      </c>
      <c r="B39" s="219" t="s">
        <v>98</v>
      </c>
      <c r="C39" s="262" t="s">
        <v>147</v>
      </c>
      <c r="D39" s="221" t="s">
        <v>91</v>
      </c>
      <c r="E39" s="226">
        <v>5</v>
      </c>
      <c r="F39" s="229">
        <f>H39+J39</f>
        <v>0</v>
      </c>
      <c r="G39" s="229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21</v>
      </c>
      <c r="M39" s="229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3.4166699999999999</v>
      </c>
      <c r="U39" s="221">
        <f>ROUND(E39*T39,2)</f>
        <v>17.079999999999998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92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3" t="s">
        <v>148</v>
      </c>
      <c r="D40" s="223"/>
      <c r="E40" s="227"/>
      <c r="F40" s="231"/>
      <c r="G40" s="232"/>
      <c r="H40" s="229"/>
      <c r="I40" s="229"/>
      <c r="J40" s="229"/>
      <c r="K40" s="229"/>
      <c r="L40" s="229"/>
      <c r="M40" s="229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97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Položka zahrnuje demontáž vč. odvozu zařízení do areálu TS města.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28</v>
      </c>
      <c r="B41" s="219" t="s">
        <v>149</v>
      </c>
      <c r="C41" s="262" t="s">
        <v>150</v>
      </c>
      <c r="D41" s="221" t="s">
        <v>114</v>
      </c>
      <c r="E41" s="226">
        <v>200</v>
      </c>
      <c r="F41" s="229">
        <f>H41+J41</f>
        <v>0</v>
      </c>
      <c r="G41" s="229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5.7939999999999998E-2</v>
      </c>
      <c r="U41" s="221">
        <f>ROUND(E41*T41,2)</f>
        <v>11.59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92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/>
      <c r="B42" s="219"/>
      <c r="C42" s="263" t="s">
        <v>151</v>
      </c>
      <c r="D42" s="223"/>
      <c r="E42" s="227"/>
      <c r="F42" s="231"/>
      <c r="G42" s="232"/>
      <c r="H42" s="229"/>
      <c r="I42" s="229"/>
      <c r="J42" s="229"/>
      <c r="K42" s="229"/>
      <c r="L42" s="229"/>
      <c r="M42" s="229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97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Položka zahrnuje demontáž stáv. nefunkčního kabelu VO odkrytého novými výkopy. Nefunkční kabel bude řádně odpojen v místě napájení.</v>
      </c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87</v>
      </c>
      <c r="B43" s="220" t="s">
        <v>54</v>
      </c>
      <c r="C43" s="264" t="s">
        <v>55</v>
      </c>
      <c r="D43" s="224"/>
      <c r="E43" s="228"/>
      <c r="F43" s="233"/>
      <c r="G43" s="233">
        <f>SUMIF(AE44:AE46,"&lt;&gt;NOR",G44:G46)</f>
        <v>0</v>
      </c>
      <c r="H43" s="233"/>
      <c r="I43" s="233">
        <f>SUM(I44:I46)</f>
        <v>0</v>
      </c>
      <c r="J43" s="233"/>
      <c r="K43" s="233">
        <f>SUM(K44:K46)</f>
        <v>0</v>
      </c>
      <c r="L43" s="233"/>
      <c r="M43" s="233">
        <f>SUM(M44:M46)</f>
        <v>0</v>
      </c>
      <c r="N43" s="224"/>
      <c r="O43" s="224">
        <f>SUM(O44:O46)</f>
        <v>0.38</v>
      </c>
      <c r="P43" s="224"/>
      <c r="Q43" s="224">
        <f>SUM(Q44:Q46)</f>
        <v>0</v>
      </c>
      <c r="R43" s="224"/>
      <c r="S43" s="224"/>
      <c r="T43" s="225"/>
      <c r="U43" s="224">
        <f>SUM(U44:U46)</f>
        <v>15.93</v>
      </c>
      <c r="AE43" t="s">
        <v>88</v>
      </c>
    </row>
    <row r="44" spans="1:60" outlineLevel="1" x14ac:dyDescent="0.2">
      <c r="A44" s="212">
        <v>29</v>
      </c>
      <c r="B44" s="219" t="s">
        <v>152</v>
      </c>
      <c r="C44" s="262" t="s">
        <v>153</v>
      </c>
      <c r="D44" s="221" t="s">
        <v>91</v>
      </c>
      <c r="E44" s="226">
        <v>2</v>
      </c>
      <c r="F44" s="229">
        <f>H44+J44</f>
        <v>0</v>
      </c>
      <c r="G44" s="229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0.3</v>
      </c>
      <c r="U44" s="221">
        <f>ROUND(E44*T44,2)</f>
        <v>0.6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92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30</v>
      </c>
      <c r="B45" s="219" t="s">
        <v>154</v>
      </c>
      <c r="C45" s="262" t="s">
        <v>155</v>
      </c>
      <c r="D45" s="221" t="s">
        <v>114</v>
      </c>
      <c r="E45" s="226">
        <v>200</v>
      </c>
      <c r="F45" s="229">
        <f>H45+J45</f>
        <v>0</v>
      </c>
      <c r="G45" s="229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7.6670000000000002E-2</v>
      </c>
      <c r="U45" s="221">
        <f>ROUND(E45*T45,2)</f>
        <v>15.33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92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2">
        <v>31</v>
      </c>
      <c r="B46" s="219" t="s">
        <v>156</v>
      </c>
      <c r="C46" s="262" t="s">
        <v>157</v>
      </c>
      <c r="D46" s="221" t="s">
        <v>114</v>
      </c>
      <c r="E46" s="226">
        <v>200</v>
      </c>
      <c r="F46" s="229">
        <f>H46+J46</f>
        <v>0</v>
      </c>
      <c r="G46" s="229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21</v>
      </c>
      <c r="M46" s="229">
        <f>G46*(1+L46/100)</f>
        <v>0</v>
      </c>
      <c r="N46" s="221">
        <v>1.9E-3</v>
      </c>
      <c r="O46" s="221">
        <f>ROUND(E46*N46,5)</f>
        <v>0.38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95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13" t="s">
        <v>87</v>
      </c>
      <c r="B47" s="220" t="s">
        <v>56</v>
      </c>
      <c r="C47" s="264" t="s">
        <v>57</v>
      </c>
      <c r="D47" s="224"/>
      <c r="E47" s="228"/>
      <c r="F47" s="233"/>
      <c r="G47" s="233">
        <f>SUMIF(AE48:AE71,"&lt;&gt;NOR",G48:G71)</f>
        <v>0</v>
      </c>
      <c r="H47" s="233"/>
      <c r="I47" s="233">
        <f>SUM(I48:I71)</f>
        <v>0</v>
      </c>
      <c r="J47" s="233"/>
      <c r="K47" s="233">
        <f>SUM(K48:K71)</f>
        <v>0</v>
      </c>
      <c r="L47" s="233"/>
      <c r="M47" s="233">
        <f>SUM(M48:M71)</f>
        <v>0</v>
      </c>
      <c r="N47" s="224"/>
      <c r="O47" s="224">
        <f>SUM(O48:O71)</f>
        <v>85.643650000000008</v>
      </c>
      <c r="P47" s="224"/>
      <c r="Q47" s="224">
        <f>SUM(Q48:Q71)</f>
        <v>0</v>
      </c>
      <c r="R47" s="224"/>
      <c r="S47" s="224"/>
      <c r="T47" s="225"/>
      <c r="U47" s="224">
        <f>SUM(U48:U71)</f>
        <v>272.89</v>
      </c>
      <c r="AE47" t="s">
        <v>88</v>
      </c>
    </row>
    <row r="48" spans="1:60" ht="22.5" outlineLevel="1" x14ac:dyDescent="0.2">
      <c r="A48" s="212">
        <v>32</v>
      </c>
      <c r="B48" s="219" t="s">
        <v>158</v>
      </c>
      <c r="C48" s="262" t="s">
        <v>159</v>
      </c>
      <c r="D48" s="221" t="s">
        <v>114</v>
      </c>
      <c r="E48" s="226">
        <v>30</v>
      </c>
      <c r="F48" s="229">
        <f>H48+J48</f>
        <v>0</v>
      </c>
      <c r="G48" s="229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21</v>
      </c>
      <c r="M48" s="229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1.1128899999999999</v>
      </c>
      <c r="U48" s="221">
        <f>ROUND(E48*T48,2)</f>
        <v>33.39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92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12">
        <v>33</v>
      </c>
      <c r="B49" s="219" t="s">
        <v>160</v>
      </c>
      <c r="C49" s="262" t="s">
        <v>161</v>
      </c>
      <c r="D49" s="221" t="s">
        <v>114</v>
      </c>
      <c r="E49" s="226">
        <v>30</v>
      </c>
      <c r="F49" s="229">
        <f>H49+J49</f>
        <v>0</v>
      </c>
      <c r="G49" s="229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21</v>
      </c>
      <c r="M49" s="229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8.5050000000000001E-2</v>
      </c>
      <c r="U49" s="221">
        <f>ROUND(E49*T49,2)</f>
        <v>2.5499999999999998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92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34</v>
      </c>
      <c r="B50" s="219" t="s">
        <v>162</v>
      </c>
      <c r="C50" s="262" t="s">
        <v>163</v>
      </c>
      <c r="D50" s="221" t="s">
        <v>114</v>
      </c>
      <c r="E50" s="226">
        <v>60</v>
      </c>
      <c r="F50" s="229">
        <f>H50+J50</f>
        <v>0</v>
      </c>
      <c r="G50" s="229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21</v>
      </c>
      <c r="M50" s="229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0.21815000000000001</v>
      </c>
      <c r="U50" s="221">
        <f>ROUND(E50*T50,2)</f>
        <v>13.09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92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12">
        <v>35</v>
      </c>
      <c r="B51" s="219" t="s">
        <v>164</v>
      </c>
      <c r="C51" s="262" t="s">
        <v>165</v>
      </c>
      <c r="D51" s="221" t="s">
        <v>114</v>
      </c>
      <c r="E51" s="226">
        <v>70</v>
      </c>
      <c r="F51" s="229">
        <f>H51+J51</f>
        <v>0</v>
      </c>
      <c r="G51" s="229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6.132E-2</v>
      </c>
      <c r="U51" s="221">
        <f>ROUND(E51*T51,2)</f>
        <v>4.29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92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2">
        <v>36</v>
      </c>
      <c r="B52" s="219" t="s">
        <v>166</v>
      </c>
      <c r="C52" s="262" t="s">
        <v>167</v>
      </c>
      <c r="D52" s="221" t="s">
        <v>114</v>
      </c>
      <c r="E52" s="226">
        <v>70</v>
      </c>
      <c r="F52" s="229">
        <f>H52+J52</f>
        <v>0</v>
      </c>
      <c r="G52" s="229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0.61828000000000005</v>
      </c>
      <c r="U52" s="221">
        <f>ROUND(E52*T52,2)</f>
        <v>43.28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92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37</v>
      </c>
      <c r="B53" s="219" t="s">
        <v>168</v>
      </c>
      <c r="C53" s="262" t="s">
        <v>169</v>
      </c>
      <c r="D53" s="221" t="s">
        <v>114</v>
      </c>
      <c r="E53" s="226">
        <v>140</v>
      </c>
      <c r="F53" s="229">
        <f>H53+J53</f>
        <v>0</v>
      </c>
      <c r="G53" s="229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0.12075</v>
      </c>
      <c r="U53" s="221">
        <f>ROUND(E53*T53,2)</f>
        <v>16.91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92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12">
        <v>38</v>
      </c>
      <c r="B54" s="219" t="s">
        <v>170</v>
      </c>
      <c r="C54" s="262" t="s">
        <v>171</v>
      </c>
      <c r="D54" s="221" t="s">
        <v>172</v>
      </c>
      <c r="E54" s="226">
        <v>2</v>
      </c>
      <c r="F54" s="229">
        <f>H54+J54</f>
        <v>0</v>
      </c>
      <c r="G54" s="229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21</v>
      </c>
      <c r="M54" s="229">
        <f>G54*(1+L54/100)</f>
        <v>0</v>
      </c>
      <c r="N54" s="221">
        <v>2.5</v>
      </c>
      <c r="O54" s="221">
        <f>ROUND(E54*N54,5)</f>
        <v>5</v>
      </c>
      <c r="P54" s="221">
        <v>0</v>
      </c>
      <c r="Q54" s="221">
        <f>ROUND(E54*P54,5)</f>
        <v>0</v>
      </c>
      <c r="R54" s="221"/>
      <c r="S54" s="221"/>
      <c r="T54" s="222">
        <v>1.4490000000000001</v>
      </c>
      <c r="U54" s="221">
        <f>ROUND(E54*T54,2)</f>
        <v>2.9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92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3" t="s">
        <v>173</v>
      </c>
      <c r="D55" s="223"/>
      <c r="E55" s="227"/>
      <c r="F55" s="231"/>
      <c r="G55" s="232"/>
      <c r="H55" s="229"/>
      <c r="I55" s="229"/>
      <c r="J55" s="229"/>
      <c r="K55" s="229"/>
      <c r="L55" s="229"/>
      <c r="M55" s="229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97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Položka zahrnuje podkladní betony, dělící betonové konstrukce, obetonování chrániček ve výkopech.</v>
      </c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39</v>
      </c>
      <c r="B56" s="219" t="s">
        <v>174</v>
      </c>
      <c r="C56" s="262" t="s">
        <v>175</v>
      </c>
      <c r="D56" s="221" t="s">
        <v>176</v>
      </c>
      <c r="E56" s="226">
        <v>20</v>
      </c>
      <c r="F56" s="229">
        <f>H56+J56</f>
        <v>0</v>
      </c>
      <c r="G56" s="229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21</v>
      </c>
      <c r="M56" s="229">
        <f>G56*(1+L56/100)</f>
        <v>0</v>
      </c>
      <c r="N56" s="221">
        <v>1</v>
      </c>
      <c r="O56" s="221">
        <f>ROUND(E56*N56,5)</f>
        <v>20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95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12">
        <v>40</v>
      </c>
      <c r="B57" s="219" t="s">
        <v>177</v>
      </c>
      <c r="C57" s="262" t="s">
        <v>178</v>
      </c>
      <c r="D57" s="221" t="s">
        <v>114</v>
      </c>
      <c r="E57" s="226">
        <v>200</v>
      </c>
      <c r="F57" s="229">
        <f>H57+J57</f>
        <v>0</v>
      </c>
      <c r="G57" s="229">
        <f>ROUND(E57*F57,2)</f>
        <v>0</v>
      </c>
      <c r="H57" s="230"/>
      <c r="I57" s="229">
        <f>ROUND(E57*H57,2)</f>
        <v>0</v>
      </c>
      <c r="J57" s="230"/>
      <c r="K57" s="229">
        <f>ROUND(E57*J57,2)</f>
        <v>0</v>
      </c>
      <c r="L57" s="229">
        <v>21</v>
      </c>
      <c r="M57" s="229">
        <f>G57*(1+L57/100)</f>
        <v>0</v>
      </c>
      <c r="N57" s="221">
        <v>0.26485999999999998</v>
      </c>
      <c r="O57" s="221">
        <f>ROUND(E57*N57,5)</f>
        <v>52.972000000000001</v>
      </c>
      <c r="P57" s="221">
        <v>0</v>
      </c>
      <c r="Q57" s="221">
        <f>ROUND(E57*P57,5)</f>
        <v>0</v>
      </c>
      <c r="R57" s="221"/>
      <c r="S57" s="221"/>
      <c r="T57" s="222">
        <v>0.11</v>
      </c>
      <c r="U57" s="221">
        <f>ROUND(E57*T57,2)</f>
        <v>22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92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41</v>
      </c>
      <c r="B58" s="219" t="s">
        <v>179</v>
      </c>
      <c r="C58" s="262" t="s">
        <v>180</v>
      </c>
      <c r="D58" s="221" t="s">
        <v>114</v>
      </c>
      <c r="E58" s="226">
        <v>240</v>
      </c>
      <c r="F58" s="229">
        <f>H58+J58</f>
        <v>0</v>
      </c>
      <c r="G58" s="229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21</v>
      </c>
      <c r="M58" s="229">
        <f>G58*(1+L58/100)</f>
        <v>0</v>
      </c>
      <c r="N58" s="221">
        <v>3.1E-4</v>
      </c>
      <c r="O58" s="221">
        <f>ROUND(E58*N58,5)</f>
        <v>7.4399999999999994E-2</v>
      </c>
      <c r="P58" s="221">
        <v>0</v>
      </c>
      <c r="Q58" s="221">
        <f>ROUND(E58*P58,5)</f>
        <v>0</v>
      </c>
      <c r="R58" s="221"/>
      <c r="S58" s="221"/>
      <c r="T58" s="222">
        <v>0.03</v>
      </c>
      <c r="U58" s="221">
        <f>ROUND(E58*T58,2)</f>
        <v>7.2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92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42</v>
      </c>
      <c r="B59" s="219" t="s">
        <v>181</v>
      </c>
      <c r="C59" s="262" t="s">
        <v>182</v>
      </c>
      <c r="D59" s="221" t="s">
        <v>172</v>
      </c>
      <c r="E59" s="226">
        <v>6</v>
      </c>
      <c r="F59" s="229">
        <f>H59+J59</f>
        <v>0</v>
      </c>
      <c r="G59" s="229">
        <f>ROUND(E59*F59,2)</f>
        <v>0</v>
      </c>
      <c r="H59" s="230"/>
      <c r="I59" s="229">
        <f>ROUND(E59*H59,2)</f>
        <v>0</v>
      </c>
      <c r="J59" s="230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0</v>
      </c>
      <c r="Q59" s="221">
        <f>ROUND(E59*P59,5)</f>
        <v>0</v>
      </c>
      <c r="R59" s="221"/>
      <c r="S59" s="221"/>
      <c r="T59" s="222">
        <v>0.80800000000000005</v>
      </c>
      <c r="U59" s="221">
        <f>ROUND(E59*T59,2)</f>
        <v>4.8499999999999996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92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/>
      <c r="B60" s="219"/>
      <c r="C60" s="263" t="s">
        <v>183</v>
      </c>
      <c r="D60" s="223"/>
      <c r="E60" s="227"/>
      <c r="F60" s="231"/>
      <c r="G60" s="232"/>
      <c r="H60" s="229"/>
      <c r="I60" s="229"/>
      <c r="J60" s="229"/>
      <c r="K60" s="229"/>
      <c r="L60" s="229"/>
      <c r="M60" s="229"/>
      <c r="N60" s="221"/>
      <c r="O60" s="221"/>
      <c r="P60" s="221"/>
      <c r="Q60" s="221"/>
      <c r="R60" s="221"/>
      <c r="S60" s="221"/>
      <c r="T60" s="222"/>
      <c r="U60" s="221"/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97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4" t="str">
        <f>C60</f>
        <v>Položka zahrnuje také výkopy nutné pro odkrytí stávajících inž. sítí (zemní sondy).</v>
      </c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12">
        <v>43</v>
      </c>
      <c r="B61" s="219" t="s">
        <v>184</v>
      </c>
      <c r="C61" s="262" t="s">
        <v>185</v>
      </c>
      <c r="D61" s="221" t="s">
        <v>91</v>
      </c>
      <c r="E61" s="226">
        <v>6</v>
      </c>
      <c r="F61" s="229">
        <f>H61+J61</f>
        <v>0</v>
      </c>
      <c r="G61" s="229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21</v>
      </c>
      <c r="M61" s="229">
        <f>G61*(1+L61/100)</f>
        <v>0</v>
      </c>
      <c r="N61" s="221">
        <v>1.22245</v>
      </c>
      <c r="O61" s="221">
        <f>ROUND(E61*N61,5)</f>
        <v>7.3346999999999998</v>
      </c>
      <c r="P61" s="221">
        <v>0</v>
      </c>
      <c r="Q61" s="221">
        <f>ROUND(E61*P61,5)</f>
        <v>0</v>
      </c>
      <c r="R61" s="221"/>
      <c r="S61" s="221"/>
      <c r="T61" s="222">
        <v>2.827</v>
      </c>
      <c r="U61" s="221">
        <f>ROUND(E61*T61,2)</f>
        <v>16.96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92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33.75" outlineLevel="1" x14ac:dyDescent="0.2">
      <c r="A62" s="212"/>
      <c r="B62" s="219"/>
      <c r="C62" s="263" t="s">
        <v>186</v>
      </c>
      <c r="D62" s="223"/>
      <c r="E62" s="227"/>
      <c r="F62" s="231"/>
      <c r="G62" s="232"/>
      <c r="H62" s="229"/>
      <c r="I62" s="229"/>
      <c r="J62" s="229"/>
      <c r="K62" s="229"/>
      <c r="L62" s="229"/>
      <c r="M62" s="229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97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4" t="str">
        <f>C62</f>
        <v>Zhotovení vláknocementového pouzdra, uložení, vyrovnání a zabetonování pouzdra. Vytvoření kabelových prostupů, zabezpečení pouzdra proti zasypání a úrazu osob. Po stavbě stožáru upravení povrchu pouzdrového základu včetně zhotovení spádové betonové desky.</v>
      </c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44</v>
      </c>
      <c r="B63" s="219" t="s">
        <v>187</v>
      </c>
      <c r="C63" s="262" t="s">
        <v>188</v>
      </c>
      <c r="D63" s="221" t="s">
        <v>91</v>
      </c>
      <c r="E63" s="226">
        <v>6</v>
      </c>
      <c r="F63" s="229">
        <f>H63+J63</f>
        <v>0</v>
      </c>
      <c r="G63" s="229">
        <f>ROUND(E63*F63,2)</f>
        <v>0</v>
      </c>
      <c r="H63" s="230"/>
      <c r="I63" s="229">
        <f>ROUND(E63*H63,2)</f>
        <v>0</v>
      </c>
      <c r="J63" s="230"/>
      <c r="K63" s="229">
        <f>ROUND(E63*J63,2)</f>
        <v>0</v>
      </c>
      <c r="L63" s="229">
        <v>21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0.64</v>
      </c>
      <c r="U63" s="221">
        <f>ROUND(E63*T63,2)</f>
        <v>3.84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92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45</v>
      </c>
      <c r="B64" s="219" t="s">
        <v>189</v>
      </c>
      <c r="C64" s="262" t="s">
        <v>190</v>
      </c>
      <c r="D64" s="221" t="s">
        <v>172</v>
      </c>
      <c r="E64" s="226">
        <v>10</v>
      </c>
      <c r="F64" s="229">
        <f>H64+J64</f>
        <v>0</v>
      </c>
      <c r="G64" s="229">
        <f>ROUND(E64*F64,2)</f>
        <v>0</v>
      </c>
      <c r="H64" s="230"/>
      <c r="I64" s="229">
        <f>ROUND(E64*H64,2)</f>
        <v>0</v>
      </c>
      <c r="J64" s="230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0.66</v>
      </c>
      <c r="U64" s="221">
        <f>ROUND(E64*T64,2)</f>
        <v>6.6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92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46</v>
      </c>
      <c r="B65" s="219" t="s">
        <v>191</v>
      </c>
      <c r="C65" s="262" t="s">
        <v>192</v>
      </c>
      <c r="D65" s="221" t="s">
        <v>114</v>
      </c>
      <c r="E65" s="226">
        <v>100</v>
      </c>
      <c r="F65" s="229">
        <f>H65+J65</f>
        <v>0</v>
      </c>
      <c r="G65" s="229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21</v>
      </c>
      <c r="M65" s="229">
        <f>G65*(1+L65/100)</f>
        <v>0</v>
      </c>
      <c r="N65" s="221">
        <v>6.8999999999999997E-4</v>
      </c>
      <c r="O65" s="221">
        <f>ROUND(E65*N65,5)</f>
        <v>6.9000000000000006E-2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95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47</v>
      </c>
      <c r="B66" s="219" t="s">
        <v>193</v>
      </c>
      <c r="C66" s="262" t="s">
        <v>194</v>
      </c>
      <c r="D66" s="221" t="s">
        <v>114</v>
      </c>
      <c r="E66" s="226">
        <v>500</v>
      </c>
      <c r="F66" s="229">
        <f>H66+J66</f>
        <v>0</v>
      </c>
      <c r="G66" s="229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21</v>
      </c>
      <c r="M66" s="229">
        <f>G66*(1+L66/100)</f>
        <v>0</v>
      </c>
      <c r="N66" s="221">
        <v>3.6999999999999999E-4</v>
      </c>
      <c r="O66" s="221">
        <f>ROUND(E66*N66,5)</f>
        <v>0.185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95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48</v>
      </c>
      <c r="B67" s="219" t="s">
        <v>195</v>
      </c>
      <c r="C67" s="262" t="s">
        <v>196</v>
      </c>
      <c r="D67" s="221" t="s">
        <v>114</v>
      </c>
      <c r="E67" s="226">
        <v>100</v>
      </c>
      <c r="F67" s="229">
        <f>H67+J67</f>
        <v>0</v>
      </c>
      <c r="G67" s="229">
        <f>ROUND(E67*F67,2)</f>
        <v>0</v>
      </c>
      <c r="H67" s="230"/>
      <c r="I67" s="229">
        <f>ROUND(E67*H67,2)</f>
        <v>0</v>
      </c>
      <c r="J67" s="230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0.17499999999999999</v>
      </c>
      <c r="U67" s="221">
        <f>ROUND(E67*T67,2)</f>
        <v>17.5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92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49</v>
      </c>
      <c r="B68" s="219" t="s">
        <v>197</v>
      </c>
      <c r="C68" s="262" t="s">
        <v>198</v>
      </c>
      <c r="D68" s="221" t="s">
        <v>114</v>
      </c>
      <c r="E68" s="226">
        <v>500</v>
      </c>
      <c r="F68" s="229">
        <f>H68+J68</f>
        <v>0</v>
      </c>
      <c r="G68" s="229">
        <f>ROUND(E68*F68,2)</f>
        <v>0</v>
      </c>
      <c r="H68" s="230"/>
      <c r="I68" s="229">
        <f>ROUND(E68*H68,2)</f>
        <v>0</v>
      </c>
      <c r="J68" s="230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0.105</v>
      </c>
      <c r="U68" s="221">
        <f>ROUND(E68*T68,2)</f>
        <v>52.5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92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 x14ac:dyDescent="0.2">
      <c r="A69" s="212">
        <v>50</v>
      </c>
      <c r="B69" s="219" t="s">
        <v>199</v>
      </c>
      <c r="C69" s="262" t="s">
        <v>200</v>
      </c>
      <c r="D69" s="221" t="s">
        <v>201</v>
      </c>
      <c r="E69" s="226">
        <v>0.25</v>
      </c>
      <c r="F69" s="229">
        <f>H69+J69</f>
        <v>0</v>
      </c>
      <c r="G69" s="229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21</v>
      </c>
      <c r="M69" s="229">
        <f>G69*(1+L69/100)</f>
        <v>0</v>
      </c>
      <c r="N69" s="221">
        <v>3.4209999999999997E-2</v>
      </c>
      <c r="O69" s="221">
        <f>ROUND(E69*N69,5)</f>
        <v>8.5500000000000003E-3</v>
      </c>
      <c r="P69" s="221">
        <v>0</v>
      </c>
      <c r="Q69" s="221">
        <f>ROUND(E69*P69,5)</f>
        <v>0</v>
      </c>
      <c r="R69" s="221"/>
      <c r="S69" s="221"/>
      <c r="T69" s="222">
        <v>4.0999999999999996</v>
      </c>
      <c r="U69" s="221">
        <f>ROUND(E69*T69,2)</f>
        <v>1.03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92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51</v>
      </c>
      <c r="B70" s="219" t="s">
        <v>202</v>
      </c>
      <c r="C70" s="262" t="s">
        <v>203</v>
      </c>
      <c r="D70" s="221" t="s">
        <v>172</v>
      </c>
      <c r="E70" s="226">
        <v>2.5</v>
      </c>
      <c r="F70" s="229">
        <f>H70+J70</f>
        <v>0</v>
      </c>
      <c r="G70" s="229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9.6</v>
      </c>
      <c r="U70" s="221">
        <f>ROUND(E70*T70,2)</f>
        <v>24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92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3" t="s">
        <v>204</v>
      </c>
      <c r="D71" s="223"/>
      <c r="E71" s="227"/>
      <c r="F71" s="231"/>
      <c r="G71" s="232"/>
      <c r="H71" s="229"/>
      <c r="I71" s="229"/>
      <c r="J71" s="229"/>
      <c r="K71" s="229"/>
      <c r="L71" s="229"/>
      <c r="M71" s="229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97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4" t="str">
        <f>C71</f>
        <v>Položka zahrnuje nezbytné rozbourání stáv. základů stožárů VO, vč. odvozu, vč. likvidace.</v>
      </c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13" t="s">
        <v>87</v>
      </c>
      <c r="B72" s="220" t="s">
        <v>59</v>
      </c>
      <c r="C72" s="264" t="s">
        <v>60</v>
      </c>
      <c r="D72" s="224"/>
      <c r="E72" s="228"/>
      <c r="F72" s="233"/>
      <c r="G72" s="233">
        <f>SUMIF(AE73:AE88,"&lt;&gt;NOR",G73:G88)</f>
        <v>0</v>
      </c>
      <c r="H72" s="233"/>
      <c r="I72" s="233">
        <f>SUM(I73:I88)</f>
        <v>0</v>
      </c>
      <c r="J72" s="233"/>
      <c r="K72" s="233">
        <f>SUM(K73:K88)</f>
        <v>0</v>
      </c>
      <c r="L72" s="233"/>
      <c r="M72" s="233">
        <f>SUM(M73:M88)</f>
        <v>0</v>
      </c>
      <c r="N72" s="224"/>
      <c r="O72" s="224">
        <f>SUM(O73:O88)</f>
        <v>0</v>
      </c>
      <c r="P72" s="224"/>
      <c r="Q72" s="224">
        <f>SUM(Q73:Q88)</f>
        <v>0</v>
      </c>
      <c r="R72" s="224"/>
      <c r="S72" s="224"/>
      <c r="T72" s="225"/>
      <c r="U72" s="224">
        <f>SUM(U73:U88)</f>
        <v>0</v>
      </c>
      <c r="AE72" t="s">
        <v>88</v>
      </c>
    </row>
    <row r="73" spans="1:60" ht="22.5" outlineLevel="1" x14ac:dyDescent="0.2">
      <c r="A73" s="212">
        <v>52</v>
      </c>
      <c r="B73" s="219" t="s">
        <v>205</v>
      </c>
      <c r="C73" s="262" t="s">
        <v>206</v>
      </c>
      <c r="D73" s="221" t="s">
        <v>207</v>
      </c>
      <c r="E73" s="226">
        <v>1</v>
      </c>
      <c r="F73" s="229">
        <f>H73+J73</f>
        <v>0</v>
      </c>
      <c r="G73" s="229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92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53</v>
      </c>
      <c r="B74" s="219" t="s">
        <v>208</v>
      </c>
      <c r="C74" s="262" t="s">
        <v>209</v>
      </c>
      <c r="D74" s="221" t="s">
        <v>210</v>
      </c>
      <c r="E74" s="226">
        <v>6</v>
      </c>
      <c r="F74" s="229">
        <f>H74+J74</f>
        <v>0</v>
      </c>
      <c r="G74" s="229">
        <f>ROUND(E74*F74,2)</f>
        <v>0</v>
      </c>
      <c r="H74" s="230"/>
      <c r="I74" s="229">
        <f>ROUND(E74*H74,2)</f>
        <v>0</v>
      </c>
      <c r="J74" s="230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92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54</v>
      </c>
      <c r="B75" s="219" t="s">
        <v>211</v>
      </c>
      <c r="C75" s="262" t="s">
        <v>212</v>
      </c>
      <c r="D75" s="221" t="s">
        <v>210</v>
      </c>
      <c r="E75" s="226">
        <v>40</v>
      </c>
      <c r="F75" s="229">
        <f>H75+J75</f>
        <v>0</v>
      </c>
      <c r="G75" s="229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92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55</v>
      </c>
      <c r="B76" s="219" t="s">
        <v>213</v>
      </c>
      <c r="C76" s="262" t="s">
        <v>214</v>
      </c>
      <c r="D76" s="221" t="s">
        <v>210</v>
      </c>
      <c r="E76" s="226">
        <v>8</v>
      </c>
      <c r="F76" s="229">
        <f>H76+J76</f>
        <v>0</v>
      </c>
      <c r="G76" s="229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92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56</v>
      </c>
      <c r="B77" s="219" t="s">
        <v>215</v>
      </c>
      <c r="C77" s="262" t="s">
        <v>216</v>
      </c>
      <c r="D77" s="221" t="s">
        <v>91</v>
      </c>
      <c r="E77" s="226">
        <v>6</v>
      </c>
      <c r="F77" s="229">
        <f>H77+J77</f>
        <v>0</v>
      </c>
      <c r="G77" s="229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21</v>
      </c>
      <c r="M77" s="229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92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57</v>
      </c>
      <c r="B78" s="219" t="s">
        <v>217</v>
      </c>
      <c r="C78" s="262" t="s">
        <v>218</v>
      </c>
      <c r="D78" s="221" t="s">
        <v>210</v>
      </c>
      <c r="E78" s="226">
        <v>2</v>
      </c>
      <c r="F78" s="229">
        <f>H78+J78</f>
        <v>0</v>
      </c>
      <c r="G78" s="229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21</v>
      </c>
      <c r="M78" s="229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92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58</v>
      </c>
      <c r="B79" s="219" t="s">
        <v>219</v>
      </c>
      <c r="C79" s="262" t="s">
        <v>220</v>
      </c>
      <c r="D79" s="221" t="s">
        <v>210</v>
      </c>
      <c r="E79" s="226">
        <v>8</v>
      </c>
      <c r="F79" s="229">
        <f>H79+J79</f>
        <v>0</v>
      </c>
      <c r="G79" s="229">
        <f>ROUND(E79*F79,2)</f>
        <v>0</v>
      </c>
      <c r="H79" s="230"/>
      <c r="I79" s="229">
        <f>ROUND(E79*H79,2)</f>
        <v>0</v>
      </c>
      <c r="J79" s="230"/>
      <c r="K79" s="229">
        <f>ROUND(E79*J79,2)</f>
        <v>0</v>
      </c>
      <c r="L79" s="229">
        <v>21</v>
      </c>
      <c r="M79" s="229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92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59</v>
      </c>
      <c r="B80" s="219" t="s">
        <v>221</v>
      </c>
      <c r="C80" s="262" t="s">
        <v>222</v>
      </c>
      <c r="D80" s="221" t="s">
        <v>210</v>
      </c>
      <c r="E80" s="226">
        <v>8</v>
      </c>
      <c r="F80" s="229">
        <f>H80+J80</f>
        <v>0</v>
      </c>
      <c r="G80" s="229">
        <f>ROUND(E80*F80,2)</f>
        <v>0</v>
      </c>
      <c r="H80" s="230"/>
      <c r="I80" s="229">
        <f>ROUND(E80*H80,2)</f>
        <v>0</v>
      </c>
      <c r="J80" s="230"/>
      <c r="K80" s="229">
        <f>ROUND(E80*J80,2)</f>
        <v>0</v>
      </c>
      <c r="L80" s="229">
        <v>21</v>
      </c>
      <c r="M80" s="229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92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60</v>
      </c>
      <c r="B81" s="219" t="s">
        <v>223</v>
      </c>
      <c r="C81" s="262" t="s">
        <v>224</v>
      </c>
      <c r="D81" s="221" t="s">
        <v>210</v>
      </c>
      <c r="E81" s="226">
        <v>32</v>
      </c>
      <c r="F81" s="229">
        <f>H81+J81</f>
        <v>0</v>
      </c>
      <c r="G81" s="229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21</v>
      </c>
      <c r="M81" s="229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92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61</v>
      </c>
      <c r="B82" s="219" t="s">
        <v>225</v>
      </c>
      <c r="C82" s="262" t="s">
        <v>226</v>
      </c>
      <c r="D82" s="221" t="s">
        <v>207</v>
      </c>
      <c r="E82" s="226">
        <v>1</v>
      </c>
      <c r="F82" s="229">
        <f>H82+J82</f>
        <v>0</v>
      </c>
      <c r="G82" s="229">
        <f>ROUND(E82*F82,2)</f>
        <v>0</v>
      </c>
      <c r="H82" s="230"/>
      <c r="I82" s="229">
        <f>ROUND(E82*H82,2)</f>
        <v>0</v>
      </c>
      <c r="J82" s="230"/>
      <c r="K82" s="229">
        <f>ROUND(E82*J82,2)</f>
        <v>0</v>
      </c>
      <c r="L82" s="229">
        <v>21</v>
      </c>
      <c r="M82" s="229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92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62</v>
      </c>
      <c r="B83" s="219" t="s">
        <v>227</v>
      </c>
      <c r="C83" s="262" t="s">
        <v>228</v>
      </c>
      <c r="D83" s="221" t="s">
        <v>210</v>
      </c>
      <c r="E83" s="226">
        <v>8</v>
      </c>
      <c r="F83" s="229">
        <f>H83+J83</f>
        <v>0</v>
      </c>
      <c r="G83" s="229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21</v>
      </c>
      <c r="M83" s="229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92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63</v>
      </c>
      <c r="B84" s="219" t="s">
        <v>229</v>
      </c>
      <c r="C84" s="262" t="s">
        <v>230</v>
      </c>
      <c r="D84" s="221" t="s">
        <v>207</v>
      </c>
      <c r="E84" s="226">
        <v>1</v>
      </c>
      <c r="F84" s="229">
        <f>H84+J84</f>
        <v>0</v>
      </c>
      <c r="G84" s="229">
        <f>ROUND(E84*F84,2)</f>
        <v>0</v>
      </c>
      <c r="H84" s="230"/>
      <c r="I84" s="229">
        <f>ROUND(E84*H84,2)</f>
        <v>0</v>
      </c>
      <c r="J84" s="230"/>
      <c r="K84" s="229">
        <f>ROUND(E84*J84,2)</f>
        <v>0</v>
      </c>
      <c r="L84" s="229">
        <v>21</v>
      </c>
      <c r="M84" s="229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92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64</v>
      </c>
      <c r="B85" s="219" t="s">
        <v>231</v>
      </c>
      <c r="C85" s="262" t="s">
        <v>232</v>
      </c>
      <c r="D85" s="221" t="s">
        <v>210</v>
      </c>
      <c r="E85" s="226">
        <v>8</v>
      </c>
      <c r="F85" s="229">
        <f>H85+J85</f>
        <v>0</v>
      </c>
      <c r="G85" s="229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21</v>
      </c>
      <c r="M85" s="229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92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65</v>
      </c>
      <c r="B86" s="219" t="s">
        <v>233</v>
      </c>
      <c r="C86" s="262" t="s">
        <v>234</v>
      </c>
      <c r="D86" s="221" t="s">
        <v>207</v>
      </c>
      <c r="E86" s="226">
        <v>1</v>
      </c>
      <c r="F86" s="229">
        <f>H86+J86</f>
        <v>0</v>
      </c>
      <c r="G86" s="229">
        <f>ROUND(E86*F86,2)</f>
        <v>0</v>
      </c>
      <c r="H86" s="230"/>
      <c r="I86" s="229">
        <f>ROUND(E86*H86,2)</f>
        <v>0</v>
      </c>
      <c r="J86" s="230"/>
      <c r="K86" s="229">
        <f>ROUND(E86*J86,2)</f>
        <v>0</v>
      </c>
      <c r="L86" s="229">
        <v>21</v>
      </c>
      <c r="M86" s="229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92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66</v>
      </c>
      <c r="B87" s="219" t="s">
        <v>235</v>
      </c>
      <c r="C87" s="262" t="s">
        <v>236</v>
      </c>
      <c r="D87" s="221" t="s">
        <v>210</v>
      </c>
      <c r="E87" s="226">
        <v>12</v>
      </c>
      <c r="F87" s="229">
        <f>H87+J87</f>
        <v>0</v>
      </c>
      <c r="G87" s="229">
        <f>ROUND(E87*F87,2)</f>
        <v>0</v>
      </c>
      <c r="H87" s="230"/>
      <c r="I87" s="229">
        <f>ROUND(E87*H87,2)</f>
        <v>0</v>
      </c>
      <c r="J87" s="230"/>
      <c r="K87" s="229">
        <f>ROUND(E87*J87,2)</f>
        <v>0</v>
      </c>
      <c r="L87" s="229">
        <v>21</v>
      </c>
      <c r="M87" s="229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92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67</v>
      </c>
      <c r="B88" s="219" t="s">
        <v>237</v>
      </c>
      <c r="C88" s="262" t="s">
        <v>238</v>
      </c>
      <c r="D88" s="221" t="s">
        <v>207</v>
      </c>
      <c r="E88" s="226">
        <v>1</v>
      </c>
      <c r="F88" s="229">
        <f>H88+J88</f>
        <v>0</v>
      </c>
      <c r="G88" s="229">
        <f>ROUND(E88*F88,2)</f>
        <v>0</v>
      </c>
      <c r="H88" s="230"/>
      <c r="I88" s="229">
        <f>ROUND(E88*H88,2)</f>
        <v>0</v>
      </c>
      <c r="J88" s="230"/>
      <c r="K88" s="229">
        <f>ROUND(E88*J88,2)</f>
        <v>0</v>
      </c>
      <c r="L88" s="229">
        <v>21</v>
      </c>
      <c r="M88" s="229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92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13" t="s">
        <v>87</v>
      </c>
      <c r="B89" s="220" t="s">
        <v>58</v>
      </c>
      <c r="C89" s="264" t="s">
        <v>26</v>
      </c>
      <c r="D89" s="224"/>
      <c r="E89" s="228"/>
      <c r="F89" s="233"/>
      <c r="G89" s="233">
        <f>SUMIF(AE90:AE96,"&lt;&gt;NOR",G90:G96)</f>
        <v>0</v>
      </c>
      <c r="H89" s="233"/>
      <c r="I89" s="233">
        <f>SUM(I90:I96)</f>
        <v>0</v>
      </c>
      <c r="J89" s="233"/>
      <c r="K89" s="233">
        <f>SUM(K90:K96)</f>
        <v>0</v>
      </c>
      <c r="L89" s="233"/>
      <c r="M89" s="233">
        <f>SUM(M90:M96)</f>
        <v>0</v>
      </c>
      <c r="N89" s="224"/>
      <c r="O89" s="224">
        <f>SUM(O90:O96)</f>
        <v>0</v>
      </c>
      <c r="P89" s="224"/>
      <c r="Q89" s="224">
        <f>SUM(Q90:Q96)</f>
        <v>0</v>
      </c>
      <c r="R89" s="224"/>
      <c r="S89" s="224"/>
      <c r="T89" s="225"/>
      <c r="U89" s="224">
        <f>SUM(U90:U96)</f>
        <v>0</v>
      </c>
      <c r="AE89" t="s">
        <v>88</v>
      </c>
    </row>
    <row r="90" spans="1:60" outlineLevel="1" x14ac:dyDescent="0.2">
      <c r="A90" s="212">
        <v>68</v>
      </c>
      <c r="B90" s="219" t="s">
        <v>239</v>
      </c>
      <c r="C90" s="262" t="s">
        <v>240</v>
      </c>
      <c r="D90" s="221" t="s">
        <v>241</v>
      </c>
      <c r="E90" s="226">
        <v>1</v>
      </c>
      <c r="F90" s="229">
        <f>H90+J90</f>
        <v>0</v>
      </c>
      <c r="G90" s="229">
        <f>ROUND(E90*F90,2)</f>
        <v>0</v>
      </c>
      <c r="H90" s="230"/>
      <c r="I90" s="229">
        <f>ROUND(E90*H90,2)</f>
        <v>0</v>
      </c>
      <c r="J90" s="230"/>
      <c r="K90" s="229">
        <f>ROUND(E90*J90,2)</f>
        <v>0</v>
      </c>
      <c r="L90" s="229">
        <v>21</v>
      </c>
      <c r="M90" s="229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242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69</v>
      </c>
      <c r="B91" s="219" t="s">
        <v>243</v>
      </c>
      <c r="C91" s="262" t="s">
        <v>244</v>
      </c>
      <c r="D91" s="221" t="s">
        <v>241</v>
      </c>
      <c r="E91" s="226">
        <v>1</v>
      </c>
      <c r="F91" s="229">
        <f>H91+J91</f>
        <v>0</v>
      </c>
      <c r="G91" s="229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242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70</v>
      </c>
      <c r="B92" s="219" t="s">
        <v>245</v>
      </c>
      <c r="C92" s="262" t="s">
        <v>246</v>
      </c>
      <c r="D92" s="221" t="s">
        <v>241</v>
      </c>
      <c r="E92" s="226">
        <v>1</v>
      </c>
      <c r="F92" s="229">
        <f>H92+J92</f>
        <v>0</v>
      </c>
      <c r="G92" s="229">
        <f>ROUND(E92*F92,2)</f>
        <v>0</v>
      </c>
      <c r="H92" s="230"/>
      <c r="I92" s="229">
        <f>ROUND(E92*H92,2)</f>
        <v>0</v>
      </c>
      <c r="J92" s="230"/>
      <c r="K92" s="229">
        <f>ROUND(E92*J92,2)</f>
        <v>0</v>
      </c>
      <c r="L92" s="229">
        <v>21</v>
      </c>
      <c r="M92" s="229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242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71</v>
      </c>
      <c r="B93" s="219" t="s">
        <v>247</v>
      </c>
      <c r="C93" s="262" t="s">
        <v>248</v>
      </c>
      <c r="D93" s="221" t="s">
        <v>241</v>
      </c>
      <c r="E93" s="226">
        <v>1</v>
      </c>
      <c r="F93" s="229">
        <f>H93+J93</f>
        <v>0</v>
      </c>
      <c r="G93" s="229">
        <f>ROUND(E93*F93,2)</f>
        <v>0</v>
      </c>
      <c r="H93" s="230"/>
      <c r="I93" s="229">
        <f>ROUND(E93*H93,2)</f>
        <v>0</v>
      </c>
      <c r="J93" s="230"/>
      <c r="K93" s="229">
        <f>ROUND(E93*J93,2)</f>
        <v>0</v>
      </c>
      <c r="L93" s="229">
        <v>21</v>
      </c>
      <c r="M93" s="229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242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72</v>
      </c>
      <c r="B94" s="219" t="s">
        <v>249</v>
      </c>
      <c r="C94" s="262" t="s">
        <v>250</v>
      </c>
      <c r="D94" s="221" t="s">
        <v>241</v>
      </c>
      <c r="E94" s="226">
        <v>1</v>
      </c>
      <c r="F94" s="229">
        <f>H94+J94</f>
        <v>0</v>
      </c>
      <c r="G94" s="229">
        <f>ROUND(E94*F94,2)</f>
        <v>0</v>
      </c>
      <c r="H94" s="230"/>
      <c r="I94" s="229">
        <f>ROUND(E94*H94,2)</f>
        <v>0</v>
      </c>
      <c r="J94" s="230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242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73</v>
      </c>
      <c r="B95" s="219" t="s">
        <v>251</v>
      </c>
      <c r="C95" s="262" t="s">
        <v>252</v>
      </c>
      <c r="D95" s="221" t="s">
        <v>241</v>
      </c>
      <c r="E95" s="226">
        <v>1</v>
      </c>
      <c r="F95" s="229">
        <f>H95+J95</f>
        <v>0</v>
      </c>
      <c r="G95" s="229">
        <f>ROUND(E95*F95,2)</f>
        <v>0</v>
      </c>
      <c r="H95" s="230"/>
      <c r="I95" s="229">
        <f>ROUND(E95*H95,2)</f>
        <v>0</v>
      </c>
      <c r="J95" s="230"/>
      <c r="K95" s="229">
        <f>ROUND(E95*J95,2)</f>
        <v>0</v>
      </c>
      <c r="L95" s="229">
        <v>21</v>
      </c>
      <c r="M95" s="229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242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1">
        <v>74</v>
      </c>
      <c r="B96" s="242" t="s">
        <v>253</v>
      </c>
      <c r="C96" s="265" t="s">
        <v>254</v>
      </c>
      <c r="D96" s="243" t="s">
        <v>241</v>
      </c>
      <c r="E96" s="244">
        <v>1</v>
      </c>
      <c r="F96" s="245">
        <f>H96+J96</f>
        <v>0</v>
      </c>
      <c r="G96" s="245">
        <f>ROUND(E96*F96,2)</f>
        <v>0</v>
      </c>
      <c r="H96" s="246"/>
      <c r="I96" s="245">
        <f>ROUND(E96*H96,2)</f>
        <v>0</v>
      </c>
      <c r="J96" s="246"/>
      <c r="K96" s="245">
        <f>ROUND(E96*J96,2)</f>
        <v>0</v>
      </c>
      <c r="L96" s="245">
        <v>21</v>
      </c>
      <c r="M96" s="245">
        <f>G96*(1+L96/100)</f>
        <v>0</v>
      </c>
      <c r="N96" s="243">
        <v>0</v>
      </c>
      <c r="O96" s="243">
        <f>ROUND(E96*N96,5)</f>
        <v>0</v>
      </c>
      <c r="P96" s="243">
        <v>0</v>
      </c>
      <c r="Q96" s="243">
        <f>ROUND(E96*P96,5)</f>
        <v>0</v>
      </c>
      <c r="R96" s="243"/>
      <c r="S96" s="243"/>
      <c r="T96" s="247">
        <v>0</v>
      </c>
      <c r="U96" s="243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242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31" x14ac:dyDescent="0.2">
      <c r="A97" s="6"/>
      <c r="B97" s="7" t="s">
        <v>255</v>
      </c>
      <c r="C97" s="266" t="s">
        <v>255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 x14ac:dyDescent="0.2">
      <c r="A98" s="248"/>
      <c r="B98" s="249" t="s">
        <v>28</v>
      </c>
      <c r="C98" s="267" t="s">
        <v>255</v>
      </c>
      <c r="D98" s="250"/>
      <c r="E98" s="250"/>
      <c r="F98" s="250"/>
      <c r="G98" s="261">
        <f>G8+G43+G47+G72+G89</f>
        <v>0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f>SUMIF(L7:L96,AC97,G7:G96)</f>
        <v>0</v>
      </c>
      <c r="AD98">
        <f>SUMIF(L7:L96,AD97,G7:G96)</f>
        <v>0</v>
      </c>
      <c r="AE98" t="s">
        <v>256</v>
      </c>
    </row>
    <row r="99" spans="1:31" x14ac:dyDescent="0.2">
      <c r="A99" s="6"/>
      <c r="B99" s="7" t="s">
        <v>255</v>
      </c>
      <c r="C99" s="266" t="s">
        <v>255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6"/>
      <c r="B100" s="7" t="s">
        <v>255</v>
      </c>
      <c r="C100" s="266" t="s">
        <v>255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1" t="s">
        <v>257</v>
      </c>
      <c r="B101" s="251"/>
      <c r="C101" s="268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52"/>
      <c r="B102" s="253"/>
      <c r="C102" s="269"/>
      <c r="D102" s="253"/>
      <c r="E102" s="253"/>
      <c r="F102" s="253"/>
      <c r="G102" s="254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 t="s">
        <v>258</v>
      </c>
    </row>
    <row r="103" spans="1:31" x14ac:dyDescent="0.2">
      <c r="A103" s="255"/>
      <c r="B103" s="256"/>
      <c r="C103" s="270"/>
      <c r="D103" s="256"/>
      <c r="E103" s="256"/>
      <c r="F103" s="256"/>
      <c r="G103" s="257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55"/>
      <c r="B104" s="256"/>
      <c r="C104" s="270"/>
      <c r="D104" s="256"/>
      <c r="E104" s="256"/>
      <c r="F104" s="256"/>
      <c r="G104" s="257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255"/>
      <c r="B105" s="256"/>
      <c r="C105" s="270"/>
      <c r="D105" s="256"/>
      <c r="E105" s="256"/>
      <c r="F105" s="256"/>
      <c r="G105" s="257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A106" s="258"/>
      <c r="B106" s="259"/>
      <c r="C106" s="271"/>
      <c r="D106" s="259"/>
      <c r="E106" s="259"/>
      <c r="F106" s="259"/>
      <c r="G106" s="260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 x14ac:dyDescent="0.2">
      <c r="A107" s="6"/>
      <c r="B107" s="7" t="s">
        <v>255</v>
      </c>
      <c r="C107" s="266" t="s">
        <v>255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31" x14ac:dyDescent="0.2">
      <c r="C108" s="272"/>
      <c r="AE108" t="s">
        <v>259</v>
      </c>
    </row>
  </sheetData>
  <mergeCells count="16">
    <mergeCell ref="C62:G62"/>
    <mergeCell ref="C71:G71"/>
    <mergeCell ref="A101:C101"/>
    <mergeCell ref="A102:G106"/>
    <mergeCell ref="C17:G17"/>
    <mergeCell ref="C22:G22"/>
    <mergeCell ref="C40:G40"/>
    <mergeCell ref="C42:G42"/>
    <mergeCell ref="C55:G55"/>
    <mergeCell ref="C60:G60"/>
    <mergeCell ref="A1:G1"/>
    <mergeCell ref="C2:G2"/>
    <mergeCell ref="C3:G3"/>
    <mergeCell ref="C4:G4"/>
    <mergeCell ref="C11:G11"/>
    <mergeCell ref="C14:G14"/>
  </mergeCells>
  <pageMargins left="0.39370078740157499" right="0.196850393700787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2023-07-18T12:22:14Z</dcterms:modified>
</cp:coreProperties>
</file>